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erce-PC\Desktop\Project Appraise\"/>
    </mc:Choice>
  </mc:AlternateContent>
  <xr:revisionPtr revIDLastSave="0" documentId="13_ncr:1_{73646813-8A4C-4D6E-806C-12F1AF82FD43}" xr6:coauthVersionLast="45" xr6:coauthVersionMax="45" xr10:uidLastSave="{00000000-0000-0000-0000-000000000000}"/>
  <bookViews>
    <workbookView xWindow="-28920" yWindow="-120" windowWidth="29040" windowHeight="15840" xr2:uid="{A18FAAF0-5491-4B5C-A18C-FC3392AB3D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3" i="1" l="1"/>
  <c r="P49" i="1" s="1"/>
  <c r="H26" i="1"/>
  <c r="Q10" i="1"/>
  <c r="H28" i="1" l="1"/>
  <c r="I11" i="1" l="1"/>
  <c r="P10" i="1" l="1"/>
  <c r="M12" i="1"/>
  <c r="P12" i="1"/>
  <c r="N12" i="1" s="1"/>
  <c r="M13" i="1"/>
  <c r="M14" i="1"/>
  <c r="P14" i="1"/>
  <c r="N14" i="1" s="1"/>
  <c r="M15" i="1"/>
  <c r="P15" i="1"/>
  <c r="N15" i="1" s="1"/>
  <c r="D30" i="1"/>
  <c r="I33" i="1" s="1"/>
  <c r="D22" i="1"/>
  <c r="E25" i="1" s="1"/>
  <c r="D33" i="1"/>
  <c r="D34" i="1" s="1"/>
  <c r="E16" i="1"/>
  <c r="D16" i="1"/>
  <c r="C16" i="1"/>
  <c r="Q20" i="1" l="1"/>
  <c r="Q21" i="1" s="1"/>
  <c r="P20" i="1"/>
  <c r="R10" i="1"/>
  <c r="Q18" i="1"/>
  <c r="Q17" i="1"/>
  <c r="P17" i="1"/>
  <c r="P18" i="1"/>
  <c r="P13" i="1"/>
  <c r="N13" i="1" s="1"/>
  <c r="D35" i="1"/>
  <c r="E36" i="1" s="1"/>
  <c r="P21" i="1" l="1"/>
  <c r="Q39" i="1"/>
  <c r="D42" i="1"/>
  <c r="P48" i="1" s="1"/>
  <c r="P39" i="1"/>
  <c r="R20" i="1"/>
  <c r="R21" i="1" s="1"/>
  <c r="S10" i="1"/>
  <c r="R18" i="1"/>
  <c r="R17" i="1"/>
  <c r="R39" i="1" l="1"/>
  <c r="P42" i="1"/>
  <c r="S20" i="1"/>
  <c r="S21" i="1" s="1"/>
  <c r="T10" i="1"/>
  <c r="S17" i="1"/>
  <c r="S18" i="1"/>
  <c r="S39" i="1" l="1"/>
  <c r="T20" i="1"/>
  <c r="T21" i="1" s="1"/>
  <c r="U10" i="1"/>
  <c r="T17" i="1"/>
  <c r="T18" i="1"/>
  <c r="P45" i="1" l="1"/>
  <c r="T39" i="1"/>
  <c r="P44" i="1"/>
  <c r="Q42" i="1" s="1"/>
  <c r="U20" i="1"/>
  <c r="U21" i="1" s="1"/>
  <c r="V10" i="1"/>
  <c r="U18" i="1"/>
  <c r="U17" i="1"/>
  <c r="P50" i="1" l="1"/>
  <c r="Q48" i="1" s="1"/>
  <c r="U39" i="1"/>
  <c r="Q43" i="1"/>
  <c r="V20" i="1"/>
  <c r="V21" i="1" s="1"/>
  <c r="W10" i="1"/>
  <c r="V18" i="1"/>
  <c r="V17" i="1"/>
  <c r="V39" i="1" l="1"/>
  <c r="Q49" i="1"/>
  <c r="Q50" i="1" s="1"/>
  <c r="R48" i="1" s="1"/>
  <c r="Q45" i="1"/>
  <c r="Q44" i="1"/>
  <c r="R42" i="1" s="1"/>
  <c r="W20" i="1"/>
  <c r="W21" i="1" s="1"/>
  <c r="X10" i="1"/>
  <c r="W18" i="1"/>
  <c r="W17" i="1"/>
  <c r="W39" i="1" l="1"/>
  <c r="R43" i="1"/>
  <c r="R49" i="1" s="1"/>
  <c r="R50" i="1" s="1"/>
  <c r="S48" i="1" s="1"/>
  <c r="X20" i="1"/>
  <c r="X21" i="1" s="1"/>
  <c r="Y10" i="1"/>
  <c r="X18" i="1"/>
  <c r="X17" i="1"/>
  <c r="X39" i="1" s="1"/>
  <c r="R44" i="1" l="1"/>
  <c r="S42" i="1" s="1"/>
  <c r="S43" i="1" s="1"/>
  <c r="S49" i="1" s="1"/>
  <c r="R45" i="1"/>
  <c r="Y20" i="1"/>
  <c r="Y21" i="1" s="1"/>
  <c r="Z10" i="1"/>
  <c r="Y18" i="1"/>
  <c r="Y17" i="1"/>
  <c r="S44" i="1" l="1"/>
  <c r="T42" i="1" s="1"/>
  <c r="T43" i="1" s="1"/>
  <c r="S50" i="1"/>
  <c r="T48" i="1" s="1"/>
  <c r="S45" i="1"/>
  <c r="Y39" i="1"/>
  <c r="Z20" i="1"/>
  <c r="Z21" i="1" s="1"/>
  <c r="AA10" i="1"/>
  <c r="Z18" i="1"/>
  <c r="Z17" i="1"/>
  <c r="Z39" i="1" l="1"/>
  <c r="T44" i="1"/>
  <c r="U42" i="1" s="1"/>
  <c r="U43" i="1" s="1"/>
  <c r="U45" i="1" s="1"/>
  <c r="T49" i="1"/>
  <c r="T45" i="1"/>
  <c r="AA20" i="1"/>
  <c r="AA21" i="1" s="1"/>
  <c r="AB10" i="1"/>
  <c r="AA18" i="1"/>
  <c r="AA17" i="1"/>
  <c r="U44" i="1" l="1"/>
  <c r="V42" i="1" s="1"/>
  <c r="V43" i="1" s="1"/>
  <c r="T50" i="1"/>
  <c r="U48" i="1" s="1"/>
  <c r="U49" i="1" s="1"/>
  <c r="AA39" i="1"/>
  <c r="AB20" i="1"/>
  <c r="AB21" i="1" s="1"/>
  <c r="AC10" i="1"/>
  <c r="AB18" i="1"/>
  <c r="AB17" i="1"/>
  <c r="AB39" i="1" l="1"/>
  <c r="V44" i="1"/>
  <c r="W42" i="1" s="1"/>
  <c r="W43" i="1" s="1"/>
  <c r="W44" i="1" s="1"/>
  <c r="X42" i="1" s="1"/>
  <c r="U50" i="1"/>
  <c r="V48" i="1" s="1"/>
  <c r="V49" i="1" s="1"/>
  <c r="V45" i="1"/>
  <c r="AC20" i="1"/>
  <c r="AC21" i="1" s="1"/>
  <c r="AD10" i="1"/>
  <c r="AC18" i="1"/>
  <c r="AC17" i="1"/>
  <c r="W45" i="1" l="1"/>
  <c r="V50" i="1"/>
  <c r="W48" i="1" s="1"/>
  <c r="W49" i="1" s="1"/>
  <c r="AC39" i="1"/>
  <c r="X43" i="1"/>
  <c r="X44" i="1" s="1"/>
  <c r="Y42" i="1" s="1"/>
  <c r="Y43" i="1" s="1"/>
  <c r="AD20" i="1"/>
  <c r="AD21" i="1" s="1"/>
  <c r="AE10" i="1"/>
  <c r="AD18" i="1"/>
  <c r="AD17" i="1"/>
  <c r="Y45" i="1" l="1"/>
  <c r="X45" i="1"/>
  <c r="W50" i="1"/>
  <c r="X48" i="1" s="1"/>
  <c r="AD39" i="1"/>
  <c r="Y44" i="1"/>
  <c r="Z42" i="1" s="1"/>
  <c r="Z43" i="1" s="1"/>
  <c r="AE20" i="1"/>
  <c r="AE21" i="1" s="1"/>
  <c r="AF10" i="1"/>
  <c r="AE18" i="1"/>
  <c r="AE17" i="1"/>
  <c r="Z45" i="1" l="1"/>
  <c r="X49" i="1"/>
  <c r="AE39" i="1"/>
  <c r="Z44" i="1"/>
  <c r="AA42" i="1" s="1"/>
  <c r="AF20" i="1"/>
  <c r="AF21" i="1" s="1"/>
  <c r="AG10" i="1"/>
  <c r="AF18" i="1"/>
  <c r="AF17" i="1"/>
  <c r="X50" i="1" l="1"/>
  <c r="Y48" i="1" s="1"/>
  <c r="AF39" i="1"/>
  <c r="AA43" i="1"/>
  <c r="AG20" i="1"/>
  <c r="AG21" i="1" s="1"/>
  <c r="AH10" i="1"/>
  <c r="AG18" i="1"/>
  <c r="AG17" i="1"/>
  <c r="Y49" i="1" l="1"/>
  <c r="AA45" i="1"/>
  <c r="AG39" i="1"/>
  <c r="AA44" i="1"/>
  <c r="AB42" i="1" s="1"/>
  <c r="AH20" i="1"/>
  <c r="AH21" i="1" s="1"/>
  <c r="AI10" i="1"/>
  <c r="AH18" i="1"/>
  <c r="AH17" i="1"/>
  <c r="AH39" i="1" l="1"/>
  <c r="Y50" i="1"/>
  <c r="Z48" i="1" s="1"/>
  <c r="Z49" i="1" s="1"/>
  <c r="Z50" i="1" s="1"/>
  <c r="AA48" i="1" s="1"/>
  <c r="AA49" i="1" s="1"/>
  <c r="AA50" i="1" s="1"/>
  <c r="AB48" i="1" s="1"/>
  <c r="AB43" i="1"/>
  <c r="AI20" i="1"/>
  <c r="AI21" i="1" s="1"/>
  <c r="AJ10" i="1"/>
  <c r="AI18" i="1"/>
  <c r="AI17" i="1"/>
  <c r="AB45" i="1" l="1"/>
  <c r="AB49" i="1"/>
  <c r="AB50" i="1"/>
  <c r="AC48" i="1" s="1"/>
  <c r="AI39" i="1"/>
  <c r="AB44" i="1"/>
  <c r="AC42" i="1" s="1"/>
  <c r="AJ20" i="1"/>
  <c r="AJ21" i="1" s="1"/>
  <c r="AK10" i="1"/>
  <c r="AJ18" i="1"/>
  <c r="AJ17" i="1"/>
  <c r="AJ39" i="1" l="1"/>
  <c r="AC43" i="1"/>
  <c r="AK20" i="1"/>
  <c r="AK21" i="1" s="1"/>
  <c r="AL10" i="1"/>
  <c r="AK18" i="1"/>
  <c r="AK17" i="1"/>
  <c r="AC45" i="1" l="1"/>
  <c r="AC49" i="1"/>
  <c r="AC50" i="1" s="1"/>
  <c r="AD48" i="1" s="1"/>
  <c r="AK39" i="1"/>
  <c r="AC44" i="1"/>
  <c r="AD42" i="1" s="1"/>
  <c r="AL20" i="1"/>
  <c r="AL21" i="1" s="1"/>
  <c r="AM10" i="1"/>
  <c r="AL17" i="1"/>
  <c r="AL18" i="1"/>
  <c r="AL39" i="1" l="1"/>
  <c r="AD43" i="1"/>
  <c r="AM20" i="1"/>
  <c r="AM21" i="1" s="1"/>
  <c r="AN10" i="1"/>
  <c r="AM18" i="1"/>
  <c r="AM17" i="1"/>
  <c r="AD45" i="1" l="1"/>
  <c r="AD49" i="1"/>
  <c r="AD50" i="1" s="1"/>
  <c r="AE48" i="1" s="1"/>
  <c r="AM39" i="1"/>
  <c r="AD44" i="1"/>
  <c r="AE42" i="1" s="1"/>
  <c r="AE43" i="1" s="1"/>
  <c r="AN20" i="1"/>
  <c r="AN21" i="1" s="1"/>
  <c r="AO10" i="1"/>
  <c r="AN18" i="1"/>
  <c r="AN17" i="1"/>
  <c r="AN39" i="1" l="1"/>
  <c r="AE45" i="1"/>
  <c r="AE49" i="1"/>
  <c r="AE50" i="1" s="1"/>
  <c r="AF48" i="1" s="1"/>
  <c r="AE44" i="1"/>
  <c r="AF42" i="1" s="1"/>
  <c r="AO20" i="1"/>
  <c r="AO21" i="1" s="1"/>
  <c r="AP10" i="1"/>
  <c r="AO18" i="1"/>
  <c r="AO17" i="1"/>
  <c r="AO39" i="1" l="1"/>
  <c r="AF43" i="1"/>
  <c r="AQ10" i="1"/>
  <c r="AP17" i="1"/>
  <c r="AP18" i="1"/>
  <c r="AF45" i="1" l="1"/>
  <c r="AF49" i="1"/>
  <c r="AF50" i="1" s="1"/>
  <c r="AG48" i="1" s="1"/>
  <c r="AP39" i="1"/>
  <c r="AF44" i="1"/>
  <c r="AG42" i="1" s="1"/>
  <c r="AR10" i="1"/>
  <c r="AQ18" i="1"/>
  <c r="AQ17" i="1"/>
  <c r="AQ39" i="1" l="1"/>
  <c r="AG43" i="1"/>
  <c r="AS10" i="1"/>
  <c r="AR18" i="1"/>
  <c r="AR17" i="1"/>
  <c r="AG45" i="1" l="1"/>
  <c r="AG49" i="1"/>
  <c r="AG50" i="1" s="1"/>
  <c r="AH48" i="1" s="1"/>
  <c r="AR39" i="1"/>
  <c r="AG44" i="1"/>
  <c r="AH42" i="1" s="1"/>
  <c r="AT10" i="1"/>
  <c r="AS18" i="1"/>
  <c r="AS17" i="1"/>
  <c r="AS39" i="1" l="1"/>
  <c r="AH43" i="1"/>
  <c r="AU10" i="1"/>
  <c r="AT17" i="1"/>
  <c r="AT18" i="1"/>
  <c r="AT39" i="1" l="1"/>
  <c r="AH45" i="1"/>
  <c r="AH49" i="1"/>
  <c r="AH50" i="1" s="1"/>
  <c r="AI48" i="1" s="1"/>
  <c r="AH44" i="1"/>
  <c r="AI42" i="1" s="1"/>
  <c r="AV10" i="1"/>
  <c r="AU18" i="1"/>
  <c r="AU17" i="1"/>
  <c r="AU39" i="1" l="1"/>
  <c r="AI43" i="1"/>
  <c r="AW10" i="1"/>
  <c r="AV18" i="1"/>
  <c r="AV17" i="1"/>
  <c r="AV39" i="1" l="1"/>
  <c r="AI45" i="1"/>
  <c r="AI49" i="1"/>
  <c r="AI50" i="1" s="1"/>
  <c r="AJ48" i="1" s="1"/>
  <c r="AI44" i="1"/>
  <c r="AJ42" i="1" s="1"/>
  <c r="AX10" i="1"/>
  <c r="AW18" i="1"/>
  <c r="AW17" i="1"/>
  <c r="AW39" i="1" l="1"/>
  <c r="AJ43" i="1"/>
  <c r="AJ44" i="1" s="1"/>
  <c r="AK42" i="1" s="1"/>
  <c r="AY10" i="1"/>
  <c r="AX18" i="1"/>
  <c r="AX17" i="1"/>
  <c r="AX39" i="1" s="1"/>
  <c r="AJ45" i="1" l="1"/>
  <c r="AJ49" i="1"/>
  <c r="AJ50" i="1" s="1"/>
  <c r="AK48" i="1" s="1"/>
  <c r="AK43" i="1"/>
  <c r="AK44" i="1" s="1"/>
  <c r="AL42" i="1" s="1"/>
  <c r="AZ10" i="1"/>
  <c r="AY18" i="1"/>
  <c r="AY17" i="1"/>
  <c r="AK45" i="1" l="1"/>
  <c r="AK49" i="1"/>
  <c r="AK50" i="1" s="1"/>
  <c r="AL48" i="1" s="1"/>
  <c r="AY39" i="1"/>
  <c r="AL43" i="1"/>
  <c r="BA10" i="1"/>
  <c r="AZ18" i="1"/>
  <c r="AZ17" i="1"/>
  <c r="AL45" i="1" l="1"/>
  <c r="AL49" i="1"/>
  <c r="AL50" i="1" s="1"/>
  <c r="AM48" i="1" s="1"/>
  <c r="AZ39" i="1"/>
  <c r="AL44" i="1"/>
  <c r="AM42" i="1" s="1"/>
  <c r="BB10" i="1"/>
  <c r="BA18" i="1"/>
  <c r="BA17" i="1"/>
  <c r="BA39" i="1" l="1"/>
  <c r="AM43" i="1"/>
  <c r="BC10" i="1"/>
  <c r="BB18" i="1"/>
  <c r="BB17" i="1"/>
  <c r="BB39" i="1" l="1"/>
  <c r="AM45" i="1"/>
  <c r="AM49" i="1"/>
  <c r="AM50" i="1" s="1"/>
  <c r="AN48" i="1" s="1"/>
  <c r="AM44" i="1"/>
  <c r="AN42" i="1" s="1"/>
  <c r="AN43" i="1" s="1"/>
  <c r="BD10" i="1"/>
  <c r="BC18" i="1"/>
  <c r="BC17" i="1"/>
  <c r="AN45" i="1" l="1"/>
  <c r="AN49" i="1"/>
  <c r="AN50" i="1" s="1"/>
  <c r="AO48" i="1" s="1"/>
  <c r="BC39" i="1"/>
  <c r="AN44" i="1"/>
  <c r="AO42" i="1" s="1"/>
  <c r="AO43" i="1" s="1"/>
  <c r="BE10" i="1"/>
  <c r="BD18" i="1"/>
  <c r="BD17" i="1"/>
  <c r="AO45" i="1" l="1"/>
  <c r="AO49" i="1"/>
  <c r="AO50" i="1" s="1"/>
  <c r="AP48" i="1" s="1"/>
  <c r="AO44" i="1"/>
  <c r="AP42" i="1" s="1"/>
  <c r="AP43" i="1" s="1"/>
  <c r="BD39" i="1"/>
  <c r="BF10" i="1"/>
  <c r="BE18" i="1"/>
  <c r="BE17" i="1"/>
  <c r="BE39" i="1" l="1"/>
  <c r="AP45" i="1"/>
  <c r="AP49" i="1"/>
  <c r="AP50" i="1" s="1"/>
  <c r="AQ48" i="1" s="1"/>
  <c r="AP44" i="1"/>
  <c r="AQ42" i="1" s="1"/>
  <c r="BG10" i="1"/>
  <c r="BF17" i="1"/>
  <c r="BF18" i="1"/>
  <c r="BF39" i="1" l="1"/>
  <c r="AQ43" i="1"/>
  <c r="BH10" i="1"/>
  <c r="BG18" i="1"/>
  <c r="BG17" i="1"/>
  <c r="BG39" i="1" l="1"/>
  <c r="AQ45" i="1"/>
  <c r="AQ49" i="1"/>
  <c r="AQ50" i="1" s="1"/>
  <c r="AR48" i="1" s="1"/>
  <c r="AQ44" i="1"/>
  <c r="AR42" i="1" s="1"/>
  <c r="BI10" i="1"/>
  <c r="BH18" i="1"/>
  <c r="BH17" i="1"/>
  <c r="BH39" i="1" s="1"/>
  <c r="AR43" i="1" l="1"/>
  <c r="AR44" i="1" s="1"/>
  <c r="AS42" i="1" s="1"/>
  <c r="BJ10" i="1"/>
  <c r="BI18" i="1"/>
  <c r="BI17" i="1"/>
  <c r="BI39" i="1" s="1"/>
  <c r="AR45" i="1" l="1"/>
  <c r="AR49" i="1"/>
  <c r="AR50" i="1" s="1"/>
  <c r="AS48" i="1" s="1"/>
  <c r="AS43" i="1"/>
  <c r="AS44" i="1" s="1"/>
  <c r="AT42" i="1" s="1"/>
  <c r="BK10" i="1"/>
  <c r="BJ17" i="1"/>
  <c r="BJ18" i="1"/>
  <c r="AS45" i="1" l="1"/>
  <c r="AS49" i="1"/>
  <c r="AS50" i="1" s="1"/>
  <c r="AT48" i="1" s="1"/>
  <c r="BJ39" i="1"/>
  <c r="AT43" i="1"/>
  <c r="BL10" i="1"/>
  <c r="BK18" i="1"/>
  <c r="BK17" i="1"/>
  <c r="BK39" i="1" l="1"/>
  <c r="AT45" i="1"/>
  <c r="AT49" i="1"/>
  <c r="AT50" i="1" s="1"/>
  <c r="AU48" i="1" s="1"/>
  <c r="AT44" i="1"/>
  <c r="AU42" i="1" s="1"/>
  <c r="BM10" i="1"/>
  <c r="BL18" i="1"/>
  <c r="BL17" i="1"/>
  <c r="BL39" i="1" l="1"/>
  <c r="AU43" i="1"/>
  <c r="BN10" i="1"/>
  <c r="BM18" i="1"/>
  <c r="BM17" i="1"/>
  <c r="AU45" i="1" l="1"/>
  <c r="AU49" i="1"/>
  <c r="AU50" i="1" s="1"/>
  <c r="AV48" i="1" s="1"/>
  <c r="BM39" i="1"/>
  <c r="AU44" i="1"/>
  <c r="AV42" i="1" s="1"/>
  <c r="BO10" i="1"/>
  <c r="BN18" i="1"/>
  <c r="BN17" i="1"/>
  <c r="BN39" i="1" l="1"/>
  <c r="AV43" i="1"/>
  <c r="AV44" i="1"/>
  <c r="AW42" i="1" s="1"/>
  <c r="BP10" i="1"/>
  <c r="BO18" i="1"/>
  <c r="BO17" i="1"/>
  <c r="AV45" i="1" l="1"/>
  <c r="AV49" i="1"/>
  <c r="AV50" i="1" s="1"/>
  <c r="AW48" i="1" s="1"/>
  <c r="BO39" i="1"/>
  <c r="AW43" i="1"/>
  <c r="BQ10" i="1"/>
  <c r="BP18" i="1"/>
  <c r="BP17" i="1"/>
  <c r="BP39" i="1" l="1"/>
  <c r="AW45" i="1"/>
  <c r="AW49" i="1"/>
  <c r="AW50" i="1" s="1"/>
  <c r="AX48" i="1" s="1"/>
  <c r="AW44" i="1"/>
  <c r="AX42" i="1" s="1"/>
  <c r="AX43" i="1" s="1"/>
  <c r="BR10" i="1"/>
  <c r="BQ18" i="1"/>
  <c r="BQ17" i="1"/>
  <c r="BQ39" i="1" l="1"/>
  <c r="AX49" i="1"/>
  <c r="AX50" i="1" s="1"/>
  <c r="AY48" i="1" s="1"/>
  <c r="AX45" i="1"/>
  <c r="AX44" i="1"/>
  <c r="AY42" i="1" s="1"/>
  <c r="AY43" i="1" s="1"/>
  <c r="BS10" i="1"/>
  <c r="BR18" i="1"/>
  <c r="BR17" i="1"/>
  <c r="AY45" i="1" l="1"/>
  <c r="AY49" i="1"/>
  <c r="AY50" i="1"/>
  <c r="AZ48" i="1" s="1"/>
  <c r="BR39" i="1"/>
  <c r="AY44" i="1"/>
  <c r="AZ42" i="1" s="1"/>
  <c r="BT10" i="1"/>
  <c r="BS18" i="1"/>
  <c r="BS17" i="1"/>
  <c r="BS39" i="1" l="1"/>
  <c r="AZ43" i="1"/>
  <c r="AZ44" i="1" s="1"/>
  <c r="BA42" i="1" s="1"/>
  <c r="BU10" i="1"/>
  <c r="BT18" i="1"/>
  <c r="BT17" i="1"/>
  <c r="BT39" i="1" l="1"/>
  <c r="AZ45" i="1"/>
  <c r="AZ49" i="1"/>
  <c r="AZ50" i="1" s="1"/>
  <c r="BA48" i="1" s="1"/>
  <c r="BA43" i="1"/>
  <c r="BA44" i="1" s="1"/>
  <c r="BB42" i="1" s="1"/>
  <c r="BV10" i="1"/>
  <c r="BU18" i="1"/>
  <c r="BU17" i="1"/>
  <c r="BU39" i="1" l="1"/>
  <c r="BA45" i="1"/>
  <c r="BA49" i="1"/>
  <c r="BA50" i="1" s="1"/>
  <c r="BB48" i="1" s="1"/>
  <c r="BB43" i="1"/>
  <c r="BW10" i="1"/>
  <c r="BV17" i="1"/>
  <c r="BV18" i="1"/>
  <c r="BB45" i="1" l="1"/>
  <c r="BB49" i="1"/>
  <c r="BB50" i="1" s="1"/>
  <c r="BC48" i="1" s="1"/>
  <c r="BV39" i="1"/>
  <c r="BB44" i="1"/>
  <c r="BC42" i="1" s="1"/>
  <c r="BX10" i="1"/>
  <c r="BW18" i="1"/>
  <c r="BW17" i="1"/>
  <c r="BW39" i="1" l="1"/>
  <c r="BC43" i="1"/>
  <c r="BY10" i="1"/>
  <c r="BX18" i="1"/>
  <c r="BX17" i="1"/>
  <c r="BX39" i="1" l="1"/>
  <c r="BC45" i="1"/>
  <c r="BC49" i="1"/>
  <c r="BC50" i="1" s="1"/>
  <c r="BD48" i="1" s="1"/>
  <c r="BC44" i="1"/>
  <c r="BD42" i="1" s="1"/>
  <c r="BZ10" i="1"/>
  <c r="BY18" i="1"/>
  <c r="BY17" i="1"/>
  <c r="BY39" i="1" s="1"/>
  <c r="BD43" i="1" l="1"/>
  <c r="BD44" i="1"/>
  <c r="BE42" i="1" s="1"/>
  <c r="CA10" i="1"/>
  <c r="BZ17" i="1"/>
  <c r="BZ18" i="1"/>
  <c r="BD45" i="1" l="1"/>
  <c r="BD49" i="1"/>
  <c r="BD50" i="1" s="1"/>
  <c r="BE48" i="1" s="1"/>
  <c r="BZ39" i="1"/>
  <c r="BE43" i="1"/>
  <c r="CB10" i="1"/>
  <c r="CA18" i="1"/>
  <c r="CA17" i="1"/>
  <c r="CA39" i="1" s="1"/>
  <c r="BE45" i="1" l="1"/>
  <c r="BE49" i="1"/>
  <c r="BE50" i="1" s="1"/>
  <c r="BF48" i="1" s="1"/>
  <c r="BE44" i="1"/>
  <c r="BF42" i="1" s="1"/>
  <c r="BF43" i="1" s="1"/>
  <c r="CC10" i="1"/>
  <c r="CB18" i="1"/>
  <c r="CB17" i="1"/>
  <c r="BF45" i="1" l="1"/>
  <c r="BF49" i="1"/>
  <c r="BF50" i="1" s="1"/>
  <c r="BG48" i="1" s="1"/>
  <c r="CB39" i="1"/>
  <c r="BF44" i="1"/>
  <c r="BG42" i="1" s="1"/>
  <c r="CD10" i="1"/>
  <c r="CC18" i="1"/>
  <c r="CC17" i="1"/>
  <c r="CC39" i="1" l="1"/>
  <c r="BG43" i="1"/>
  <c r="CE10" i="1"/>
  <c r="CD18" i="1"/>
  <c r="CD17" i="1"/>
  <c r="CD39" i="1" l="1"/>
  <c r="BG45" i="1"/>
  <c r="BG49" i="1"/>
  <c r="BG50" i="1" s="1"/>
  <c r="BH48" i="1" s="1"/>
  <c r="BG44" i="1"/>
  <c r="BH42" i="1" s="1"/>
  <c r="CF10" i="1"/>
  <c r="CE18" i="1"/>
  <c r="CE17" i="1"/>
  <c r="CE39" i="1" l="1"/>
  <c r="BH43" i="1"/>
  <c r="BH44" i="1" s="1"/>
  <c r="BI42" i="1" s="1"/>
  <c r="CG10" i="1"/>
  <c r="CF18" i="1"/>
  <c r="CF17" i="1"/>
  <c r="CF39" i="1" l="1"/>
  <c r="BH45" i="1"/>
  <c r="BH49" i="1"/>
  <c r="BH50" i="1" s="1"/>
  <c r="BI48" i="1" s="1"/>
  <c r="BI43" i="1"/>
  <c r="BI44" i="1" s="1"/>
  <c r="BJ42" i="1" s="1"/>
  <c r="CH10" i="1"/>
  <c r="CG18" i="1"/>
  <c r="CG17" i="1"/>
  <c r="BI45" i="1" l="1"/>
  <c r="BI49" i="1"/>
  <c r="BI50" i="1" s="1"/>
  <c r="BJ48" i="1" s="1"/>
  <c r="CG39" i="1"/>
  <c r="BJ43" i="1"/>
  <c r="CI10" i="1"/>
  <c r="CH18" i="1"/>
  <c r="CH17" i="1"/>
  <c r="BJ45" i="1" l="1"/>
  <c r="BJ49" i="1"/>
  <c r="BJ50" i="1" s="1"/>
  <c r="BK48" i="1" s="1"/>
  <c r="CH39" i="1"/>
  <c r="BJ44" i="1"/>
  <c r="BK42" i="1" s="1"/>
  <c r="CJ10" i="1"/>
  <c r="CI18" i="1"/>
  <c r="CI17" i="1"/>
  <c r="CI39" i="1" l="1"/>
  <c r="BK43" i="1"/>
  <c r="CK10" i="1"/>
  <c r="CJ18" i="1"/>
  <c r="CJ17" i="1"/>
  <c r="CJ39" i="1" l="1"/>
  <c r="BK45" i="1"/>
  <c r="BK49" i="1"/>
  <c r="BK50" i="1" s="1"/>
  <c r="BL48" i="1" s="1"/>
  <c r="BK44" i="1"/>
  <c r="BL42" i="1" s="1"/>
  <c r="CL10" i="1"/>
  <c r="CK18" i="1"/>
  <c r="CK17" i="1"/>
  <c r="CK39" i="1" l="1"/>
  <c r="BL43" i="1"/>
  <c r="CM10" i="1"/>
  <c r="CL17" i="1"/>
  <c r="CL18" i="1"/>
  <c r="BL45" i="1" l="1"/>
  <c r="BL49" i="1"/>
  <c r="BL50" i="1" s="1"/>
  <c r="BM48" i="1" s="1"/>
  <c r="CL39" i="1"/>
  <c r="BL44" i="1"/>
  <c r="BM42" i="1" s="1"/>
  <c r="CN10" i="1"/>
  <c r="CM18" i="1"/>
  <c r="CM17" i="1"/>
  <c r="CM39" i="1" l="1"/>
  <c r="BM43" i="1"/>
  <c r="BM44" i="1" s="1"/>
  <c r="BN42" i="1" s="1"/>
  <c r="CO10" i="1"/>
  <c r="CN18" i="1"/>
  <c r="CN17" i="1"/>
  <c r="CN39" i="1" l="1"/>
  <c r="BM45" i="1"/>
  <c r="BM49" i="1"/>
  <c r="BM50" i="1" s="1"/>
  <c r="BN48" i="1" s="1"/>
  <c r="BN43" i="1"/>
  <c r="CP10" i="1"/>
  <c r="CO18" i="1"/>
  <c r="CO17" i="1"/>
  <c r="BN45" i="1" l="1"/>
  <c r="BN49" i="1"/>
  <c r="BN50" i="1" s="1"/>
  <c r="BO48" i="1" s="1"/>
  <c r="CO39" i="1"/>
  <c r="BN44" i="1"/>
  <c r="BO42" i="1" s="1"/>
  <c r="CQ10" i="1"/>
  <c r="CP17" i="1"/>
  <c r="CP18" i="1"/>
  <c r="CP39" i="1" l="1"/>
  <c r="BO43" i="1"/>
  <c r="CR10" i="1"/>
  <c r="CQ18" i="1"/>
  <c r="CQ17" i="1"/>
  <c r="CQ39" i="1" l="1"/>
  <c r="BO45" i="1"/>
  <c r="BO49" i="1"/>
  <c r="BO50" i="1" s="1"/>
  <c r="BP48" i="1" s="1"/>
  <c r="BO44" i="1"/>
  <c r="BP42" i="1" s="1"/>
  <c r="CS10" i="1"/>
  <c r="CR18" i="1"/>
  <c r="CR17" i="1"/>
  <c r="CR39" i="1" l="1"/>
  <c r="BP43" i="1"/>
  <c r="BP44" i="1" s="1"/>
  <c r="BQ42" i="1" s="1"/>
  <c r="CT10" i="1"/>
  <c r="CS18" i="1"/>
  <c r="CS17" i="1"/>
  <c r="BP45" i="1" l="1"/>
  <c r="BP49" i="1"/>
  <c r="BP50" i="1" s="1"/>
  <c r="BQ48" i="1" s="1"/>
  <c r="CS39" i="1"/>
  <c r="BQ43" i="1"/>
  <c r="BQ44" i="1" s="1"/>
  <c r="BR42" i="1" s="1"/>
  <c r="CU10" i="1"/>
  <c r="CT18" i="1"/>
  <c r="CT17" i="1"/>
  <c r="CT39" i="1" l="1"/>
  <c r="BQ45" i="1"/>
  <c r="BQ49" i="1"/>
  <c r="BQ50" i="1" s="1"/>
  <c r="BR48" i="1" s="1"/>
  <c r="BR43" i="1"/>
  <c r="CV10" i="1"/>
  <c r="CU18" i="1"/>
  <c r="CU17" i="1"/>
  <c r="BR45" i="1" l="1"/>
  <c r="BR49" i="1"/>
  <c r="BR50" i="1" s="1"/>
  <c r="BS48" i="1" s="1"/>
  <c r="CU39" i="1"/>
  <c r="BR44" i="1"/>
  <c r="BS42" i="1" s="1"/>
  <c r="CW10" i="1"/>
  <c r="CV18" i="1"/>
  <c r="CV17" i="1"/>
  <c r="CV39" i="1" l="1"/>
  <c r="BS43" i="1"/>
  <c r="CX10" i="1"/>
  <c r="CW18" i="1"/>
  <c r="CW17" i="1"/>
  <c r="BS45" i="1" l="1"/>
  <c r="BS49" i="1"/>
  <c r="BS50" i="1" s="1"/>
  <c r="BT48" i="1" s="1"/>
  <c r="CW39" i="1"/>
  <c r="BS44" i="1"/>
  <c r="BT42" i="1" s="1"/>
  <c r="CX20" i="1"/>
  <c r="CX21" i="1" s="1"/>
  <c r="CY10" i="1"/>
  <c r="CX18" i="1"/>
  <c r="CX17" i="1"/>
  <c r="CX39" i="1" l="1"/>
  <c r="BT43" i="1"/>
  <c r="CY20" i="1"/>
  <c r="CY21" i="1" s="1"/>
  <c r="CZ10" i="1"/>
  <c r="CY18" i="1"/>
  <c r="CY17" i="1"/>
  <c r="BT45" i="1" l="1"/>
  <c r="BT49" i="1"/>
  <c r="BT50" i="1" s="1"/>
  <c r="BU48" i="1" s="1"/>
  <c r="CY39" i="1"/>
  <c r="BT44" i="1"/>
  <c r="BU42" i="1" s="1"/>
  <c r="BU43" i="1" s="1"/>
  <c r="CZ20" i="1"/>
  <c r="CZ21" i="1" s="1"/>
  <c r="DA10" i="1"/>
  <c r="CZ18" i="1"/>
  <c r="CZ17" i="1"/>
  <c r="BU45" i="1" l="1"/>
  <c r="BU49" i="1"/>
  <c r="BU50" i="1" s="1"/>
  <c r="BV48" i="1" s="1"/>
  <c r="BU44" i="1"/>
  <c r="BV42" i="1" s="1"/>
  <c r="BV43" i="1" s="1"/>
  <c r="CZ39" i="1"/>
  <c r="DA20" i="1"/>
  <c r="DA21" i="1" s="1"/>
  <c r="DB10" i="1"/>
  <c r="DA18" i="1"/>
  <c r="DA17" i="1"/>
  <c r="BV45" i="1" l="1"/>
  <c r="BV49" i="1"/>
  <c r="BV50" i="1" s="1"/>
  <c r="BW48" i="1" s="1"/>
  <c r="DA39" i="1"/>
  <c r="BV44" i="1"/>
  <c r="BW42" i="1" s="1"/>
  <c r="DB20" i="1"/>
  <c r="DB21" i="1" s="1"/>
  <c r="DC10" i="1"/>
  <c r="DB17" i="1"/>
  <c r="DB18" i="1"/>
  <c r="DB39" i="1" l="1"/>
  <c r="BW43" i="1"/>
  <c r="DC20" i="1"/>
  <c r="DC21" i="1" s="1"/>
  <c r="DD10" i="1"/>
  <c r="DC18" i="1"/>
  <c r="DC17" i="1"/>
  <c r="BW45" i="1" l="1"/>
  <c r="BW49" i="1"/>
  <c r="BW50" i="1" s="1"/>
  <c r="BX48" i="1" s="1"/>
  <c r="DC39" i="1"/>
  <c r="BW44" i="1"/>
  <c r="BX42" i="1" s="1"/>
  <c r="DD20" i="1"/>
  <c r="DD21" i="1" s="1"/>
  <c r="DE10" i="1"/>
  <c r="DD18" i="1"/>
  <c r="DD17" i="1"/>
  <c r="DD39" i="1" l="1"/>
  <c r="BX43" i="1"/>
  <c r="DE20" i="1"/>
  <c r="DE21" i="1" s="1"/>
  <c r="DF10" i="1"/>
  <c r="DE18" i="1"/>
  <c r="DE17" i="1"/>
  <c r="BX45" i="1" l="1"/>
  <c r="BX49" i="1"/>
  <c r="BX50" i="1" s="1"/>
  <c r="BY48" i="1" s="1"/>
  <c r="DE39" i="1"/>
  <c r="BX44" i="1"/>
  <c r="BY42" i="1" s="1"/>
  <c r="BY43" i="1" s="1"/>
  <c r="DF20" i="1"/>
  <c r="DF21" i="1" s="1"/>
  <c r="DG10" i="1"/>
  <c r="DF17" i="1"/>
  <c r="DF18" i="1"/>
  <c r="BY49" i="1" l="1"/>
  <c r="BY50" i="1" s="1"/>
  <c r="BZ48" i="1" s="1"/>
  <c r="BY45" i="1"/>
  <c r="BY44" i="1"/>
  <c r="BZ42" i="1" s="1"/>
  <c r="BZ43" i="1" s="1"/>
  <c r="DF39" i="1"/>
  <c r="DG20" i="1"/>
  <c r="DG21" i="1" s="1"/>
  <c r="DH10" i="1"/>
  <c r="DG18" i="1"/>
  <c r="DG17" i="1"/>
  <c r="DG39" i="1" s="1"/>
  <c r="BZ45" i="1" l="1"/>
  <c r="BZ49" i="1"/>
  <c r="BZ50" i="1" s="1"/>
  <c r="CA48" i="1" s="1"/>
  <c r="BZ44" i="1"/>
  <c r="CA42" i="1" s="1"/>
  <c r="DH20" i="1"/>
  <c r="DH21" i="1" s="1"/>
  <c r="DI10" i="1"/>
  <c r="DH18" i="1"/>
  <c r="DH17" i="1"/>
  <c r="DH39" i="1" l="1"/>
  <c r="CA43" i="1"/>
  <c r="DI20" i="1"/>
  <c r="DI21" i="1" s="1"/>
  <c r="DJ10" i="1"/>
  <c r="DI18" i="1"/>
  <c r="DI17" i="1"/>
  <c r="CA45" i="1" l="1"/>
  <c r="CA49" i="1"/>
  <c r="CA50" i="1" s="1"/>
  <c r="CB48" i="1" s="1"/>
  <c r="DI39" i="1"/>
  <c r="CA44" i="1"/>
  <c r="CB42" i="1" s="1"/>
  <c r="DJ20" i="1"/>
  <c r="DJ21" i="1" s="1"/>
  <c r="DK10" i="1"/>
  <c r="DJ18" i="1"/>
  <c r="DJ17" i="1"/>
  <c r="DJ39" i="1" l="1"/>
  <c r="CB43" i="1"/>
  <c r="DK20" i="1"/>
  <c r="DK21" i="1" s="1"/>
  <c r="DL10" i="1"/>
  <c r="DK18" i="1"/>
  <c r="DK17" i="1"/>
  <c r="CB45" i="1" l="1"/>
  <c r="CB49" i="1"/>
  <c r="CB50" i="1" s="1"/>
  <c r="CC48" i="1" s="1"/>
  <c r="DK39" i="1"/>
  <c r="CB44" i="1"/>
  <c r="CC42" i="1" s="1"/>
  <c r="DL20" i="1"/>
  <c r="DL21" i="1" s="1"/>
  <c r="DM10" i="1"/>
  <c r="DL18" i="1"/>
  <c r="DL17" i="1"/>
  <c r="CC43" i="1" l="1"/>
  <c r="DL39" i="1"/>
  <c r="DM20" i="1"/>
  <c r="DM21" i="1" s="1"/>
  <c r="DN10" i="1"/>
  <c r="DM18" i="1"/>
  <c r="DM17" i="1"/>
  <c r="CC45" i="1" l="1"/>
  <c r="CC49" i="1"/>
  <c r="CC50" i="1" s="1"/>
  <c r="CD48" i="1" s="1"/>
  <c r="CC44" i="1"/>
  <c r="CD42" i="1" s="1"/>
  <c r="CD43" i="1" s="1"/>
  <c r="DM39" i="1"/>
  <c r="DN20" i="1"/>
  <c r="DN21" i="1" s="1"/>
  <c r="DO10" i="1"/>
  <c r="DN18" i="1"/>
  <c r="DN17" i="1"/>
  <c r="DN39" i="1" l="1"/>
  <c r="CD45" i="1"/>
  <c r="CD49" i="1"/>
  <c r="CD50" i="1" s="1"/>
  <c r="CE48" i="1" s="1"/>
  <c r="CD44" i="1"/>
  <c r="CE42" i="1" s="1"/>
  <c r="CE43" i="1" s="1"/>
  <c r="DO20" i="1"/>
  <c r="DO21" i="1" s="1"/>
  <c r="DP10" i="1"/>
  <c r="DO18" i="1"/>
  <c r="DO17" i="1"/>
  <c r="DO39" i="1" s="1"/>
  <c r="CE45" i="1" l="1"/>
  <c r="CE49" i="1"/>
  <c r="CE50" i="1" s="1"/>
  <c r="CF48" i="1" s="1"/>
  <c r="CE44" i="1"/>
  <c r="CF42" i="1" s="1"/>
  <c r="DP20" i="1"/>
  <c r="DP21" i="1" s="1"/>
  <c r="DQ10" i="1"/>
  <c r="DP18" i="1"/>
  <c r="DP17" i="1"/>
  <c r="DP39" i="1" l="1"/>
  <c r="CF43" i="1"/>
  <c r="DQ20" i="1"/>
  <c r="DQ21" i="1" s="1"/>
  <c r="DR10" i="1"/>
  <c r="DQ18" i="1"/>
  <c r="DQ17" i="1"/>
  <c r="CF45" i="1" l="1"/>
  <c r="CF49" i="1"/>
  <c r="CF50" i="1" s="1"/>
  <c r="CG48" i="1" s="1"/>
  <c r="DQ39" i="1"/>
  <c r="CF44" i="1"/>
  <c r="CG42" i="1" s="1"/>
  <c r="DR20" i="1"/>
  <c r="DR21" i="1" s="1"/>
  <c r="DS10" i="1"/>
  <c r="DR18" i="1"/>
  <c r="DR17" i="1"/>
  <c r="DR39" i="1" l="1"/>
  <c r="CG43" i="1"/>
  <c r="DS20" i="1"/>
  <c r="DS21" i="1" s="1"/>
  <c r="DT10" i="1"/>
  <c r="DS18" i="1"/>
  <c r="DS17" i="1"/>
  <c r="CG45" i="1" l="1"/>
  <c r="CG49" i="1"/>
  <c r="CG50" i="1" s="1"/>
  <c r="CH48" i="1" s="1"/>
  <c r="CG44" i="1"/>
  <c r="CH42" i="1" s="1"/>
  <c r="CH43" i="1" s="1"/>
  <c r="DS39" i="1"/>
  <c r="DT20" i="1"/>
  <c r="DT21" i="1" s="1"/>
  <c r="DU10" i="1"/>
  <c r="DT18" i="1"/>
  <c r="DT17" i="1"/>
  <c r="CH45" i="1" l="1"/>
  <c r="CH49" i="1"/>
  <c r="CH50" i="1" s="1"/>
  <c r="CI48" i="1" s="1"/>
  <c r="DT39" i="1"/>
  <c r="CH44" i="1"/>
  <c r="CI42" i="1" s="1"/>
  <c r="DU20" i="1"/>
  <c r="DU21" i="1" s="1"/>
  <c r="DV10" i="1"/>
  <c r="DU18" i="1"/>
  <c r="DU17" i="1"/>
  <c r="DU39" i="1" l="1"/>
  <c r="CI43" i="1"/>
  <c r="DV20" i="1"/>
  <c r="DV21" i="1" s="1"/>
  <c r="DW10" i="1"/>
  <c r="DV17" i="1"/>
  <c r="DV18" i="1"/>
  <c r="CI45" i="1" l="1"/>
  <c r="CI49" i="1"/>
  <c r="CI50" i="1" s="1"/>
  <c r="CJ48" i="1" s="1"/>
  <c r="DV39" i="1"/>
  <c r="CI44" i="1"/>
  <c r="CJ42" i="1" s="1"/>
  <c r="DW20" i="1"/>
  <c r="DW21" i="1" s="1"/>
  <c r="DX10" i="1"/>
  <c r="DW18" i="1"/>
  <c r="DW17" i="1"/>
  <c r="DW39" i="1" l="1"/>
  <c r="CJ43" i="1"/>
  <c r="DX20" i="1"/>
  <c r="DX21" i="1" s="1"/>
  <c r="DY10" i="1"/>
  <c r="DX18" i="1"/>
  <c r="DX17" i="1"/>
  <c r="CJ45" i="1" l="1"/>
  <c r="CJ49" i="1"/>
  <c r="CJ50" i="1" s="1"/>
  <c r="CK48" i="1" s="1"/>
  <c r="DX39" i="1"/>
  <c r="CJ44" i="1"/>
  <c r="CK42" i="1" s="1"/>
  <c r="CK43" i="1" s="1"/>
  <c r="DY20" i="1"/>
  <c r="DY21" i="1" s="1"/>
  <c r="DZ10" i="1"/>
  <c r="DY18" i="1"/>
  <c r="DY17" i="1"/>
  <c r="CK45" i="1" l="1"/>
  <c r="CK49" i="1"/>
  <c r="CK50" i="1" s="1"/>
  <c r="CL48" i="1" s="1"/>
  <c r="CK44" i="1"/>
  <c r="CL42" i="1" s="1"/>
  <c r="CL43" i="1" s="1"/>
  <c r="DY39" i="1"/>
  <c r="DZ20" i="1"/>
  <c r="DZ21" i="1" s="1"/>
  <c r="EA10" i="1"/>
  <c r="DZ18" i="1"/>
  <c r="DZ17" i="1"/>
  <c r="DZ39" i="1" l="1"/>
  <c r="CL45" i="1"/>
  <c r="CL49" i="1"/>
  <c r="CL50" i="1" s="1"/>
  <c r="CM48" i="1" s="1"/>
  <c r="CL44" i="1"/>
  <c r="CM42" i="1" s="1"/>
  <c r="EA20" i="1"/>
  <c r="EA21" i="1" s="1"/>
  <c r="EB10" i="1"/>
  <c r="EA18" i="1"/>
  <c r="EA17" i="1"/>
  <c r="EA39" i="1" l="1"/>
  <c r="CM43" i="1"/>
  <c r="EB20" i="1"/>
  <c r="EB21" i="1" s="1"/>
  <c r="EC10" i="1"/>
  <c r="EB18" i="1"/>
  <c r="EB17" i="1"/>
  <c r="CM45" i="1" l="1"/>
  <c r="CM49" i="1"/>
  <c r="CM50" i="1" s="1"/>
  <c r="CN48" i="1" s="1"/>
  <c r="EB39" i="1"/>
  <c r="CM44" i="1"/>
  <c r="CN42" i="1" s="1"/>
  <c r="EC20" i="1"/>
  <c r="EC21" i="1" s="1"/>
  <c r="ED10" i="1"/>
  <c r="EC18" i="1"/>
  <c r="EC17" i="1"/>
  <c r="EC39" i="1" l="1"/>
  <c r="CN43" i="1"/>
  <c r="CN44" i="1" s="1"/>
  <c r="CO42" i="1" s="1"/>
  <c r="ED20" i="1"/>
  <c r="ED21" i="1" s="1"/>
  <c r="EE10" i="1"/>
  <c r="ED18" i="1"/>
  <c r="ED17" i="1"/>
  <c r="CN45" i="1" l="1"/>
  <c r="CN49" i="1"/>
  <c r="CN50" i="1" s="1"/>
  <c r="CO48" i="1" s="1"/>
  <c r="ED39" i="1"/>
  <c r="CO43" i="1"/>
  <c r="EE20" i="1"/>
  <c r="EE21" i="1" s="1"/>
  <c r="EF10" i="1"/>
  <c r="EE18" i="1"/>
  <c r="EE17" i="1"/>
  <c r="CO45" i="1" l="1"/>
  <c r="CO49" i="1"/>
  <c r="CO50" i="1" s="1"/>
  <c r="CP48" i="1" s="1"/>
  <c r="EE39" i="1"/>
  <c r="CO44" i="1"/>
  <c r="CP42" i="1" s="1"/>
  <c r="EF20" i="1"/>
  <c r="EF18" i="1"/>
  <c r="N18" i="1" s="1"/>
  <c r="EF17" i="1"/>
  <c r="N17" i="1" s="1"/>
  <c r="EF21" i="1" l="1"/>
  <c r="EF39" i="1"/>
  <c r="CP43" i="1"/>
  <c r="CP45" i="1" l="1"/>
  <c r="CP49" i="1"/>
  <c r="CP50" i="1" s="1"/>
  <c r="CQ48" i="1" s="1"/>
  <c r="CP44" i="1"/>
  <c r="CQ42" i="1" s="1"/>
  <c r="CQ43" i="1" l="1"/>
  <c r="CQ45" i="1" l="1"/>
  <c r="CQ49" i="1"/>
  <c r="CQ50" i="1" s="1"/>
  <c r="CR48" i="1" s="1"/>
  <c r="CQ44" i="1"/>
  <c r="CR42" i="1" s="1"/>
  <c r="CR43" i="1" s="1"/>
  <c r="CR49" i="1" l="1"/>
  <c r="CR50" i="1" s="1"/>
  <c r="CS48" i="1" s="1"/>
  <c r="CR45" i="1"/>
  <c r="CR44" i="1"/>
  <c r="CS42" i="1" s="1"/>
  <c r="CS43" i="1"/>
  <c r="CS45" i="1" l="1"/>
  <c r="CS49" i="1"/>
  <c r="CS50" i="1" s="1"/>
  <c r="CT48" i="1" s="1"/>
  <c r="CS44" i="1"/>
  <c r="CT42" i="1" s="1"/>
  <c r="CT43" i="1" l="1"/>
  <c r="CT45" i="1" l="1"/>
  <c r="CT49" i="1"/>
  <c r="CT50" i="1" s="1"/>
  <c r="CU48" i="1" s="1"/>
  <c r="CT44" i="1"/>
  <c r="CU42" i="1" s="1"/>
  <c r="CU43" i="1" s="1"/>
  <c r="CU45" i="1" l="1"/>
  <c r="CU49" i="1"/>
  <c r="CU50" i="1" s="1"/>
  <c r="CV48" i="1" s="1"/>
  <c r="CU44" i="1"/>
  <c r="CV42" i="1" s="1"/>
  <c r="CV43" i="1" l="1"/>
  <c r="CV45" i="1" l="1"/>
  <c r="CV49" i="1"/>
  <c r="CV50" i="1" s="1"/>
  <c r="CW48" i="1" s="1"/>
  <c r="CV44" i="1"/>
  <c r="CW42" i="1" s="1"/>
  <c r="CW43" i="1" s="1"/>
  <c r="CW44" i="1" l="1"/>
  <c r="CX42" i="1" s="1"/>
  <c r="CX43" i="1" s="1"/>
  <c r="CW45" i="1"/>
  <c r="CW49" i="1"/>
  <c r="CW50" i="1" s="1"/>
  <c r="CX48" i="1" s="1"/>
  <c r="CX45" i="1" l="1"/>
  <c r="CX49" i="1"/>
  <c r="CX50" i="1" s="1"/>
  <c r="CY48" i="1" s="1"/>
  <c r="CX44" i="1"/>
  <c r="CY42" i="1" s="1"/>
  <c r="CY43" i="1" l="1"/>
  <c r="CY45" i="1" l="1"/>
  <c r="CY49" i="1"/>
  <c r="CY50" i="1" s="1"/>
  <c r="CZ48" i="1" s="1"/>
  <c r="CY44" i="1"/>
  <c r="CZ42" i="1" s="1"/>
  <c r="CZ43" i="1" l="1"/>
  <c r="CZ45" i="1" l="1"/>
  <c r="CZ49" i="1"/>
  <c r="CZ50" i="1" s="1"/>
  <c r="DA48" i="1" s="1"/>
  <c r="CZ44" i="1"/>
  <c r="DA42" i="1" s="1"/>
  <c r="DA43" i="1" l="1"/>
  <c r="DA45" i="1" l="1"/>
  <c r="DA49" i="1"/>
  <c r="DA50" i="1" s="1"/>
  <c r="DB48" i="1" s="1"/>
  <c r="DA44" i="1"/>
  <c r="DB42" i="1" s="1"/>
  <c r="DB43" i="1" s="1"/>
  <c r="DB45" i="1" l="1"/>
  <c r="DB49" i="1"/>
  <c r="DB50" i="1" s="1"/>
  <c r="DC48" i="1" s="1"/>
  <c r="DB44" i="1"/>
  <c r="DC42" i="1" s="1"/>
  <c r="DC43" i="1" s="1"/>
  <c r="DC45" i="1" l="1"/>
  <c r="DC49" i="1"/>
  <c r="DC50" i="1" s="1"/>
  <c r="DD48" i="1" s="1"/>
  <c r="DC44" i="1"/>
  <c r="DD42" i="1" s="1"/>
  <c r="DD43" i="1" l="1"/>
  <c r="DD45" i="1" l="1"/>
  <c r="DD49" i="1"/>
  <c r="DD50" i="1" s="1"/>
  <c r="DE48" i="1" s="1"/>
  <c r="DD44" i="1"/>
  <c r="DE42" i="1" s="1"/>
  <c r="DE43" i="1" s="1"/>
  <c r="DE45" i="1" l="1"/>
  <c r="DE49" i="1"/>
  <c r="DE50" i="1" s="1"/>
  <c r="DF48" i="1" s="1"/>
  <c r="DE44" i="1"/>
  <c r="DF42" i="1" s="1"/>
  <c r="DF43" i="1" l="1"/>
  <c r="DF45" i="1" l="1"/>
  <c r="DF49" i="1"/>
  <c r="DF50" i="1" s="1"/>
  <c r="DG48" i="1" s="1"/>
  <c r="DF44" i="1"/>
  <c r="DG42" i="1" s="1"/>
  <c r="DG43" i="1" s="1"/>
  <c r="DG45" i="1" l="1"/>
  <c r="DG49" i="1"/>
  <c r="DG50" i="1" s="1"/>
  <c r="DH48" i="1" s="1"/>
  <c r="DG44" i="1"/>
  <c r="DH42" i="1" s="1"/>
  <c r="DH43" i="1" l="1"/>
  <c r="DH45" i="1" l="1"/>
  <c r="DH49" i="1"/>
  <c r="DH50" i="1" s="1"/>
  <c r="DI48" i="1" s="1"/>
  <c r="DH44" i="1"/>
  <c r="DI42" i="1" s="1"/>
  <c r="DI43" i="1" s="1"/>
  <c r="DI44" i="1" l="1"/>
  <c r="DJ42" i="1" s="1"/>
  <c r="DJ43" i="1" s="1"/>
  <c r="DJ44" i="1" s="1"/>
  <c r="DK42" i="1" s="1"/>
  <c r="DI45" i="1"/>
  <c r="DI49" i="1"/>
  <c r="DI50" i="1" s="1"/>
  <c r="DJ48" i="1" s="1"/>
  <c r="DJ45" i="1" l="1"/>
  <c r="DJ49" i="1"/>
  <c r="DJ50" i="1" s="1"/>
  <c r="DK48" i="1" s="1"/>
  <c r="DK43" i="1"/>
  <c r="DK45" i="1" l="1"/>
  <c r="DK49" i="1"/>
  <c r="DK50" i="1" s="1"/>
  <c r="DL48" i="1" s="1"/>
  <c r="DK44" i="1"/>
  <c r="DL42" i="1" s="1"/>
  <c r="DL43" i="1" l="1"/>
  <c r="DL45" i="1" l="1"/>
  <c r="DL49" i="1"/>
  <c r="DL50" i="1" s="1"/>
  <c r="DM48" i="1" s="1"/>
  <c r="DL44" i="1"/>
  <c r="DM42" i="1" s="1"/>
  <c r="DM43" i="1" l="1"/>
  <c r="DM45" i="1" l="1"/>
  <c r="DM49" i="1"/>
  <c r="DM50" i="1" s="1"/>
  <c r="DN48" i="1" s="1"/>
  <c r="DM44" i="1"/>
  <c r="DN42" i="1" s="1"/>
  <c r="DN43" i="1" l="1"/>
  <c r="DN45" i="1" l="1"/>
  <c r="DN49" i="1"/>
  <c r="DN50" i="1" s="1"/>
  <c r="DO48" i="1" s="1"/>
  <c r="DN44" i="1"/>
  <c r="DO42" i="1" s="1"/>
  <c r="DO43" i="1" l="1"/>
  <c r="DO45" i="1" l="1"/>
  <c r="DO49" i="1"/>
  <c r="DO50" i="1" s="1"/>
  <c r="DP48" i="1" s="1"/>
  <c r="DO44" i="1"/>
  <c r="DP42" i="1" s="1"/>
  <c r="DP43" i="1" s="1"/>
  <c r="DP44" i="1" l="1"/>
  <c r="DQ42" i="1" s="1"/>
  <c r="DQ43" i="1" s="1"/>
  <c r="DQ44" i="1" s="1"/>
  <c r="DR42" i="1" s="1"/>
  <c r="DP45" i="1"/>
  <c r="DP49" i="1"/>
  <c r="DP50" i="1" s="1"/>
  <c r="DQ48" i="1" s="1"/>
  <c r="DQ45" i="1" l="1"/>
  <c r="DQ49" i="1"/>
  <c r="DQ50" i="1" s="1"/>
  <c r="DR48" i="1" s="1"/>
  <c r="DR43" i="1"/>
  <c r="DR44" i="1" s="1"/>
  <c r="DS42" i="1" s="1"/>
  <c r="DR45" i="1" l="1"/>
  <c r="DR49" i="1"/>
  <c r="DR50" i="1" s="1"/>
  <c r="DS48" i="1" s="1"/>
  <c r="DS43" i="1"/>
  <c r="DS45" i="1" l="1"/>
  <c r="DS49" i="1"/>
  <c r="DS50" i="1" s="1"/>
  <c r="DT48" i="1" s="1"/>
  <c r="DS44" i="1"/>
  <c r="DT42" i="1" s="1"/>
  <c r="DT43" i="1" l="1"/>
  <c r="DT44" i="1" s="1"/>
  <c r="DU42" i="1" s="1"/>
  <c r="DT45" i="1" l="1"/>
  <c r="DT49" i="1"/>
  <c r="DT50" i="1" s="1"/>
  <c r="DU48" i="1" s="1"/>
  <c r="DU43" i="1"/>
  <c r="DU45" i="1" l="1"/>
  <c r="DU49" i="1"/>
  <c r="DU50" i="1" s="1"/>
  <c r="DV48" i="1" s="1"/>
  <c r="DU44" i="1"/>
  <c r="DV42" i="1" s="1"/>
  <c r="DV43" i="1" s="1"/>
  <c r="DV49" i="1" l="1"/>
  <c r="DV50" i="1" s="1"/>
  <c r="DW48" i="1" s="1"/>
  <c r="DV45" i="1"/>
  <c r="DV44" i="1"/>
  <c r="DW42" i="1" s="1"/>
  <c r="DW43" i="1" s="1"/>
  <c r="DW45" i="1" l="1"/>
  <c r="DW49" i="1"/>
  <c r="DW50" i="1" s="1"/>
  <c r="DX48" i="1" s="1"/>
  <c r="DW44" i="1"/>
  <c r="DX42" i="1" s="1"/>
  <c r="DX43" i="1" l="1"/>
  <c r="DX44" i="1"/>
  <c r="DY42" i="1" s="1"/>
  <c r="DX45" i="1" l="1"/>
  <c r="DX49" i="1"/>
  <c r="DX50" i="1" s="1"/>
  <c r="DY48" i="1" s="1"/>
  <c r="DY43" i="1"/>
  <c r="DY44" i="1" s="1"/>
  <c r="DZ42" i="1" s="1"/>
  <c r="DY45" i="1" l="1"/>
  <c r="DY49" i="1"/>
  <c r="DY50" i="1" s="1"/>
  <c r="DZ48" i="1" s="1"/>
  <c r="DZ43" i="1"/>
  <c r="DZ44" i="1" s="1"/>
  <c r="EA42" i="1" s="1"/>
  <c r="DZ45" i="1" l="1"/>
  <c r="DZ49" i="1"/>
  <c r="DZ50" i="1" s="1"/>
  <c r="EA48" i="1" s="1"/>
  <c r="EA43" i="1"/>
  <c r="EA45" i="1" l="1"/>
  <c r="EA49" i="1"/>
  <c r="EA50" i="1" s="1"/>
  <c r="EB48" i="1" s="1"/>
  <c r="EA44" i="1"/>
  <c r="EB42" i="1" s="1"/>
  <c r="EB43" i="1" s="1"/>
  <c r="EB44" i="1" l="1"/>
  <c r="EC42" i="1" s="1"/>
  <c r="EC43" i="1" s="1"/>
  <c r="EB45" i="1"/>
  <c r="EB49" i="1"/>
  <c r="EB50" i="1" s="1"/>
  <c r="EC48" i="1" s="1"/>
  <c r="EC45" i="1" l="1"/>
  <c r="EC49" i="1"/>
  <c r="EC50" i="1" s="1"/>
  <c r="ED48" i="1" s="1"/>
  <c r="EC44" i="1"/>
  <c r="ED42" i="1" s="1"/>
  <c r="ED43" i="1" l="1"/>
  <c r="ED44" i="1" s="1"/>
  <c r="EE42" i="1" s="1"/>
  <c r="ED45" i="1" l="1"/>
  <c r="ED49" i="1"/>
  <c r="ED50" i="1" s="1"/>
  <c r="EE48" i="1" s="1"/>
  <c r="EE43" i="1"/>
  <c r="EE45" i="1" l="1"/>
  <c r="EE49" i="1"/>
  <c r="EE50" i="1" s="1"/>
  <c r="EF48" i="1" s="1"/>
  <c r="EE44" i="1"/>
  <c r="EF42" i="1" s="1"/>
  <c r="EF43" i="1" l="1"/>
  <c r="EF44" i="1" s="1"/>
  <c r="EF45" i="1" l="1"/>
  <c r="EF49" i="1"/>
  <c r="EF50" i="1" s="1"/>
  <c r="I12" i="1" l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BW20" i="1"/>
  <c r="BX20" i="1"/>
  <c r="BY20" i="1"/>
  <c r="BZ20" i="1"/>
  <c r="CA20" i="1"/>
  <c r="CB20" i="1"/>
  <c r="CC20" i="1"/>
  <c r="CD20" i="1"/>
  <c r="CE20" i="1"/>
  <c r="CF20" i="1"/>
  <c r="CG20" i="1"/>
  <c r="CH20" i="1"/>
  <c r="CI20" i="1"/>
  <c r="CJ20" i="1"/>
  <c r="CK20" i="1"/>
  <c r="CL20" i="1"/>
  <c r="CM20" i="1"/>
  <c r="CN20" i="1"/>
  <c r="CO20" i="1"/>
  <c r="CP20" i="1"/>
  <c r="CQ20" i="1"/>
  <c r="CR20" i="1"/>
  <c r="CS20" i="1"/>
  <c r="CT20" i="1"/>
  <c r="CU20" i="1"/>
  <c r="CV20" i="1"/>
  <c r="CW20" i="1"/>
  <c r="I13" i="1"/>
  <c r="G37" i="1"/>
  <c r="N20" i="1" l="1"/>
  <c r="CU21" i="1"/>
  <c r="CI21" i="1"/>
  <c r="BW21" i="1"/>
  <c r="BK21" i="1"/>
  <c r="AY21" i="1"/>
  <c r="CV21" i="1"/>
  <c r="CR21" i="1"/>
  <c r="CN21" i="1"/>
  <c r="CJ21" i="1"/>
  <c r="CF21" i="1"/>
  <c r="CB21" i="1"/>
  <c r="BX21" i="1"/>
  <c r="BT21" i="1"/>
  <c r="BP21" i="1"/>
  <c r="BL21" i="1"/>
  <c r="BH21" i="1"/>
  <c r="BD21" i="1"/>
  <c r="AZ21" i="1"/>
  <c r="AV21" i="1"/>
  <c r="AR21" i="1"/>
  <c r="CQ21" i="1"/>
  <c r="CA21" i="1"/>
  <c r="BO21" i="1"/>
  <c r="BC21" i="1"/>
  <c r="AQ21" i="1"/>
  <c r="CT21" i="1"/>
  <c r="CP21" i="1"/>
  <c r="CL21" i="1"/>
  <c r="CH21" i="1"/>
  <c r="CD21" i="1"/>
  <c r="BZ21" i="1"/>
  <c r="BV21" i="1"/>
  <c r="BR21" i="1"/>
  <c r="BN21" i="1"/>
  <c r="BJ21" i="1"/>
  <c r="BF21" i="1"/>
  <c r="BB21" i="1"/>
  <c r="AX21" i="1"/>
  <c r="AT21" i="1"/>
  <c r="AP21" i="1"/>
  <c r="CM21" i="1"/>
  <c r="CE21" i="1"/>
  <c r="BS21" i="1"/>
  <c r="BG21" i="1"/>
  <c r="AU21" i="1"/>
  <c r="CW21" i="1"/>
  <c r="CS21" i="1"/>
  <c r="CO21" i="1"/>
  <c r="CK21" i="1"/>
  <c r="CG21" i="1"/>
  <c r="CC21" i="1"/>
  <c r="BY21" i="1"/>
  <c r="BU21" i="1"/>
  <c r="BQ21" i="1"/>
  <c r="BM21" i="1"/>
  <c r="BI21" i="1"/>
  <c r="BE21" i="1"/>
  <c r="BA21" i="1"/>
  <c r="AW21" i="1"/>
  <c r="AS21" i="1"/>
  <c r="J18" i="1"/>
  <c r="H34" i="1"/>
  <c r="I36" i="1" s="1"/>
  <c r="N21" i="1" l="1"/>
  <c r="I22" i="1"/>
  <c r="Q23" i="1"/>
  <c r="P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CE23" i="1"/>
  <c r="CF23" i="1"/>
  <c r="CG23" i="1"/>
  <c r="CH23" i="1"/>
  <c r="CI23" i="1"/>
  <c r="CJ23" i="1"/>
  <c r="CK23" i="1"/>
  <c r="CL23" i="1"/>
  <c r="CM23" i="1"/>
  <c r="CN23" i="1"/>
  <c r="CO23" i="1"/>
  <c r="CP23" i="1"/>
  <c r="CQ23" i="1"/>
  <c r="CR23" i="1"/>
  <c r="CS23" i="1"/>
  <c r="CT23" i="1"/>
  <c r="CU23" i="1"/>
  <c r="CV23" i="1"/>
  <c r="CW23" i="1"/>
  <c r="CX23" i="1"/>
  <c r="CY23" i="1"/>
  <c r="CZ23" i="1"/>
  <c r="DA23" i="1"/>
  <c r="DB23" i="1"/>
  <c r="DC23" i="1"/>
  <c r="DD23" i="1"/>
  <c r="DE23" i="1"/>
  <c r="DF23" i="1"/>
  <c r="DG23" i="1"/>
  <c r="DH23" i="1"/>
  <c r="DI23" i="1"/>
  <c r="DJ23" i="1"/>
  <c r="DK23" i="1"/>
  <c r="DL23" i="1"/>
  <c r="DM23" i="1"/>
  <c r="DN23" i="1"/>
  <c r="DO23" i="1"/>
  <c r="DP23" i="1"/>
  <c r="DQ23" i="1"/>
  <c r="DR23" i="1"/>
  <c r="DS23" i="1"/>
  <c r="DT23" i="1"/>
  <c r="DU23" i="1"/>
  <c r="DV23" i="1"/>
  <c r="DW23" i="1"/>
  <c r="DX23" i="1"/>
  <c r="DY23" i="1"/>
  <c r="DZ23" i="1"/>
  <c r="EA23" i="1"/>
  <c r="EB23" i="1"/>
  <c r="EC23" i="1"/>
  <c r="ED23" i="1"/>
  <c r="EE23" i="1"/>
  <c r="EF23" i="1"/>
  <c r="H25" i="1"/>
  <c r="I37" i="1"/>
  <c r="J38" i="1" s="1"/>
  <c r="N23" i="1" l="1"/>
  <c r="H27" i="1"/>
  <c r="ED24" i="1"/>
  <c r="ED26" i="1" s="1"/>
  <c r="DZ24" i="1"/>
  <c r="DZ26" i="1" s="1"/>
  <c r="DV24" i="1"/>
  <c r="DV26" i="1" s="1"/>
  <c r="DR24" i="1"/>
  <c r="DR26" i="1" s="1"/>
  <c r="DN24" i="1"/>
  <c r="DN26" i="1" s="1"/>
  <c r="DJ24" i="1"/>
  <c r="DJ26" i="1" s="1"/>
  <c r="DF24" i="1"/>
  <c r="DF26" i="1" s="1"/>
  <c r="DB24" i="1"/>
  <c r="DB26" i="1" s="1"/>
  <c r="CX24" i="1"/>
  <c r="CX26" i="1" s="1"/>
  <c r="CT24" i="1"/>
  <c r="CT26" i="1" s="1"/>
  <c r="CP24" i="1"/>
  <c r="CP26" i="1" s="1"/>
  <c r="CL24" i="1"/>
  <c r="CL26" i="1" s="1"/>
  <c r="CH24" i="1"/>
  <c r="CH26" i="1" s="1"/>
  <c r="CD24" i="1"/>
  <c r="CD26" i="1" s="1"/>
  <c r="BZ24" i="1"/>
  <c r="BZ26" i="1" s="1"/>
  <c r="BV24" i="1"/>
  <c r="BV26" i="1" s="1"/>
  <c r="BR24" i="1"/>
  <c r="BR26" i="1" s="1"/>
  <c r="BN24" i="1"/>
  <c r="BN26" i="1" s="1"/>
  <c r="BJ24" i="1"/>
  <c r="BJ26" i="1" s="1"/>
  <c r="BF24" i="1"/>
  <c r="BF26" i="1" s="1"/>
  <c r="BB24" i="1"/>
  <c r="BB26" i="1" s="1"/>
  <c r="AX24" i="1"/>
  <c r="AX26" i="1" s="1"/>
  <c r="AT24" i="1"/>
  <c r="AT26" i="1" s="1"/>
  <c r="AP24" i="1"/>
  <c r="AP26" i="1" s="1"/>
  <c r="AL24" i="1"/>
  <c r="AL26" i="1" s="1"/>
  <c r="AH24" i="1"/>
  <c r="AH26" i="1" s="1"/>
  <c r="AD24" i="1"/>
  <c r="AD26" i="1" s="1"/>
  <c r="Z24" i="1"/>
  <c r="Z26" i="1" s="1"/>
  <c r="V24" i="1"/>
  <c r="V26" i="1" s="1"/>
  <c r="R24" i="1"/>
  <c r="R26" i="1" s="1"/>
  <c r="DU24" i="1"/>
  <c r="DU26" i="1" s="1"/>
  <c r="DQ24" i="1"/>
  <c r="DQ26" i="1" s="1"/>
  <c r="DM24" i="1"/>
  <c r="DM26" i="1" s="1"/>
  <c r="DI24" i="1"/>
  <c r="DI26" i="1" s="1"/>
  <c r="DE24" i="1"/>
  <c r="DE26" i="1" s="1"/>
  <c r="DA24" i="1"/>
  <c r="DA26" i="1" s="1"/>
  <c r="CW24" i="1"/>
  <c r="CW26" i="1" s="1"/>
  <c r="CS24" i="1"/>
  <c r="CS26" i="1" s="1"/>
  <c r="CO24" i="1"/>
  <c r="CO26" i="1" s="1"/>
  <c r="CK24" i="1"/>
  <c r="CK26" i="1" s="1"/>
  <c r="CG24" i="1"/>
  <c r="CG26" i="1" s="1"/>
  <c r="CC24" i="1"/>
  <c r="CC26" i="1" s="1"/>
  <c r="BY24" i="1"/>
  <c r="BY26" i="1" s="1"/>
  <c r="BU24" i="1"/>
  <c r="BU26" i="1" s="1"/>
  <c r="BQ24" i="1"/>
  <c r="BQ26" i="1" s="1"/>
  <c r="BM24" i="1"/>
  <c r="BM26" i="1" s="1"/>
  <c r="BI24" i="1"/>
  <c r="BI26" i="1" s="1"/>
  <c r="BE24" i="1"/>
  <c r="BE26" i="1" s="1"/>
  <c r="BA24" i="1"/>
  <c r="BA26" i="1" s="1"/>
  <c r="AW24" i="1"/>
  <c r="AW26" i="1" s="1"/>
  <c r="AS24" i="1"/>
  <c r="AS26" i="1" s="1"/>
  <c r="AO24" i="1"/>
  <c r="AO26" i="1" s="1"/>
  <c r="AK24" i="1"/>
  <c r="AK26" i="1" s="1"/>
  <c r="AG24" i="1"/>
  <c r="AG26" i="1" s="1"/>
  <c r="AC24" i="1"/>
  <c r="AC26" i="1" s="1"/>
  <c r="Y24" i="1"/>
  <c r="Y26" i="1" s="1"/>
  <c r="U24" i="1"/>
  <c r="U26" i="1" s="1"/>
  <c r="P24" i="1"/>
  <c r="DY24" i="1"/>
  <c r="DY26" i="1" s="1"/>
  <c r="EF24" i="1"/>
  <c r="EF26" i="1" s="1"/>
  <c r="EB24" i="1"/>
  <c r="EB26" i="1" s="1"/>
  <c r="DX24" i="1"/>
  <c r="DX26" i="1" s="1"/>
  <c r="DT24" i="1"/>
  <c r="DT26" i="1" s="1"/>
  <c r="DP24" i="1"/>
  <c r="DP26" i="1" s="1"/>
  <c r="DL24" i="1"/>
  <c r="DL26" i="1" s="1"/>
  <c r="DH24" i="1"/>
  <c r="DH26" i="1" s="1"/>
  <c r="DD24" i="1"/>
  <c r="DD26" i="1" s="1"/>
  <c r="CZ24" i="1"/>
  <c r="CZ26" i="1" s="1"/>
  <c r="CV24" i="1"/>
  <c r="CV26" i="1" s="1"/>
  <c r="CR24" i="1"/>
  <c r="CR26" i="1" s="1"/>
  <c r="CN24" i="1"/>
  <c r="CN26" i="1" s="1"/>
  <c r="CJ24" i="1"/>
  <c r="CJ26" i="1" s="1"/>
  <c r="CF24" i="1"/>
  <c r="CF26" i="1" s="1"/>
  <c r="CB24" i="1"/>
  <c r="CB26" i="1" s="1"/>
  <c r="BX24" i="1"/>
  <c r="BX26" i="1" s="1"/>
  <c r="BT24" i="1"/>
  <c r="BT26" i="1" s="1"/>
  <c r="BP24" i="1"/>
  <c r="BP26" i="1" s="1"/>
  <c r="BL24" i="1"/>
  <c r="BL26" i="1" s="1"/>
  <c r="BH24" i="1"/>
  <c r="BH26" i="1" s="1"/>
  <c r="BD24" i="1"/>
  <c r="BD26" i="1" s="1"/>
  <c r="AZ24" i="1"/>
  <c r="AZ26" i="1" s="1"/>
  <c r="AV24" i="1"/>
  <c r="AV26" i="1" s="1"/>
  <c r="AR24" i="1"/>
  <c r="AR26" i="1" s="1"/>
  <c r="AN24" i="1"/>
  <c r="AN26" i="1" s="1"/>
  <c r="AJ24" i="1"/>
  <c r="AJ26" i="1" s="1"/>
  <c r="AF24" i="1"/>
  <c r="AF26" i="1" s="1"/>
  <c r="AB24" i="1"/>
  <c r="AB26" i="1" s="1"/>
  <c r="X24" i="1"/>
  <c r="X26" i="1" s="1"/>
  <c r="T24" i="1"/>
  <c r="T26" i="1" s="1"/>
  <c r="Q24" i="1"/>
  <c r="Q26" i="1" s="1"/>
  <c r="EC24" i="1"/>
  <c r="EC26" i="1" s="1"/>
  <c r="EE24" i="1"/>
  <c r="EE26" i="1" s="1"/>
  <c r="EA24" i="1"/>
  <c r="EA26" i="1" s="1"/>
  <c r="DW24" i="1"/>
  <c r="DW26" i="1" s="1"/>
  <c r="DS24" i="1"/>
  <c r="DS26" i="1" s="1"/>
  <c r="DO24" i="1"/>
  <c r="DO26" i="1" s="1"/>
  <c r="DK24" i="1"/>
  <c r="DK26" i="1" s="1"/>
  <c r="DG24" i="1"/>
  <c r="DG26" i="1" s="1"/>
  <c r="DC24" i="1"/>
  <c r="DC26" i="1" s="1"/>
  <c r="CY24" i="1"/>
  <c r="CY26" i="1" s="1"/>
  <c r="CU24" i="1"/>
  <c r="CU26" i="1" s="1"/>
  <c r="CQ24" i="1"/>
  <c r="CQ26" i="1" s="1"/>
  <c r="CM24" i="1"/>
  <c r="CM26" i="1" s="1"/>
  <c r="CI24" i="1"/>
  <c r="CI26" i="1" s="1"/>
  <c r="CE24" i="1"/>
  <c r="CE26" i="1" s="1"/>
  <c r="CA24" i="1"/>
  <c r="CA26" i="1" s="1"/>
  <c r="BW24" i="1"/>
  <c r="BW26" i="1" s="1"/>
  <c r="BS24" i="1"/>
  <c r="BS26" i="1" s="1"/>
  <c r="BO24" i="1"/>
  <c r="BO26" i="1" s="1"/>
  <c r="BK24" i="1"/>
  <c r="BK26" i="1" s="1"/>
  <c r="BG24" i="1"/>
  <c r="BG26" i="1" s="1"/>
  <c r="BC24" i="1"/>
  <c r="BC26" i="1" s="1"/>
  <c r="AY24" i="1"/>
  <c r="AY26" i="1" s="1"/>
  <c r="AU24" i="1"/>
  <c r="AU26" i="1" s="1"/>
  <c r="AQ24" i="1"/>
  <c r="AQ26" i="1" s="1"/>
  <c r="AM24" i="1"/>
  <c r="AM26" i="1" s="1"/>
  <c r="AI24" i="1"/>
  <c r="AI26" i="1" s="1"/>
  <c r="AE24" i="1"/>
  <c r="AE26" i="1" s="1"/>
  <c r="AA24" i="1"/>
  <c r="AA26" i="1" s="1"/>
  <c r="W24" i="1"/>
  <c r="W26" i="1" s="1"/>
  <c r="S24" i="1"/>
  <c r="S26" i="1" s="1"/>
  <c r="Q29" i="1"/>
  <c r="P29" i="1"/>
  <c r="P30" i="1" s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P29" i="1"/>
  <c r="AQ29" i="1"/>
  <c r="AR29" i="1"/>
  <c r="AS29" i="1"/>
  <c r="AT29" i="1"/>
  <c r="AU29" i="1"/>
  <c r="AV29" i="1"/>
  <c r="AW29" i="1"/>
  <c r="AX29" i="1"/>
  <c r="AY29" i="1"/>
  <c r="AZ29" i="1"/>
  <c r="BA29" i="1"/>
  <c r="BB29" i="1"/>
  <c r="BC29" i="1"/>
  <c r="BD29" i="1"/>
  <c r="BE29" i="1"/>
  <c r="BF29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CE29" i="1"/>
  <c r="CF29" i="1"/>
  <c r="CG29" i="1"/>
  <c r="CH29" i="1"/>
  <c r="CI29" i="1"/>
  <c r="CJ29" i="1"/>
  <c r="CK29" i="1"/>
  <c r="CL29" i="1"/>
  <c r="CM29" i="1"/>
  <c r="CN29" i="1"/>
  <c r="CO29" i="1"/>
  <c r="CP29" i="1"/>
  <c r="CQ29" i="1"/>
  <c r="CR29" i="1"/>
  <c r="CS29" i="1"/>
  <c r="CT29" i="1"/>
  <c r="CU29" i="1"/>
  <c r="CV29" i="1"/>
  <c r="CW29" i="1"/>
  <c r="CX29" i="1"/>
  <c r="CY29" i="1"/>
  <c r="CZ29" i="1"/>
  <c r="DA29" i="1"/>
  <c r="DB29" i="1"/>
  <c r="DC29" i="1"/>
  <c r="DD29" i="1"/>
  <c r="DE29" i="1"/>
  <c r="DF29" i="1"/>
  <c r="DG29" i="1"/>
  <c r="DH29" i="1"/>
  <c r="DI29" i="1"/>
  <c r="DJ29" i="1"/>
  <c r="DK29" i="1"/>
  <c r="DL29" i="1"/>
  <c r="DM29" i="1"/>
  <c r="DN29" i="1"/>
  <c r="DO29" i="1"/>
  <c r="DP29" i="1"/>
  <c r="DQ29" i="1"/>
  <c r="DR29" i="1"/>
  <c r="DS29" i="1"/>
  <c r="DT29" i="1"/>
  <c r="DU29" i="1"/>
  <c r="DV29" i="1"/>
  <c r="DW29" i="1"/>
  <c r="DX29" i="1"/>
  <c r="DY29" i="1"/>
  <c r="DZ29" i="1"/>
  <c r="EA29" i="1"/>
  <c r="EB29" i="1"/>
  <c r="EC29" i="1"/>
  <c r="ED29" i="1"/>
  <c r="EE29" i="1"/>
  <c r="EF29" i="1"/>
  <c r="P26" i="1" l="1"/>
  <c r="N24" i="1"/>
  <c r="N26" i="1" s="1"/>
  <c r="G55" i="1"/>
  <c r="P32" i="1"/>
  <c r="P31" i="1"/>
  <c r="P33" i="1" l="1"/>
  <c r="P34" i="1" s="1"/>
  <c r="Q30" i="1" s="1"/>
  <c r="Q31" i="1" s="1"/>
  <c r="P36" i="1"/>
  <c r="P54" i="1" s="1"/>
  <c r="P55" i="1" s="1"/>
  <c r="P58" i="1" s="1"/>
  <c r="P60" i="1" l="1"/>
  <c r="Q32" i="1"/>
  <c r="Q33" i="1" l="1"/>
  <c r="Q34" i="1" s="1"/>
  <c r="R30" i="1" s="1"/>
  <c r="Q36" i="1"/>
  <c r="R31" i="1" l="1"/>
  <c r="R36" i="1" s="1"/>
  <c r="R54" i="1" s="1"/>
  <c r="R32" i="1"/>
  <c r="Q54" i="1"/>
  <c r="R33" i="1" l="1"/>
  <c r="R34" i="1" s="1"/>
  <c r="S30" i="1" s="1"/>
  <c r="S31" i="1" s="1"/>
  <c r="S36" i="1" s="1"/>
  <c r="S54" i="1" s="1"/>
  <c r="S32" i="1" l="1"/>
  <c r="S33" i="1"/>
  <c r="S34" i="1" s="1"/>
  <c r="T30" i="1" s="1"/>
  <c r="T31" i="1" s="1"/>
  <c r="T32" i="1" l="1"/>
  <c r="T33" i="1"/>
  <c r="T34" i="1" s="1"/>
  <c r="U30" i="1" s="1"/>
  <c r="U31" i="1" s="1"/>
  <c r="T36" i="1"/>
  <c r="U32" i="1" l="1"/>
  <c r="U33" i="1"/>
  <c r="U34" i="1" s="1"/>
  <c r="V30" i="1" s="1"/>
  <c r="U36" i="1"/>
  <c r="T54" i="1"/>
  <c r="V31" i="1" l="1"/>
  <c r="V36" i="1" s="1"/>
  <c r="V54" i="1" s="1"/>
  <c r="V32" i="1"/>
  <c r="U54" i="1"/>
  <c r="V33" i="1" l="1"/>
  <c r="V34" i="1" s="1"/>
  <c r="W30" i="1" s="1"/>
  <c r="W31" i="1" s="1"/>
  <c r="W36" i="1" s="1"/>
  <c r="W32" i="1" l="1"/>
  <c r="W33" i="1" s="1"/>
  <c r="W34" i="1" s="1"/>
  <c r="X30" i="1" s="1"/>
  <c r="X31" i="1" s="1"/>
  <c r="W54" i="1"/>
  <c r="X36" i="1" l="1"/>
  <c r="X32" i="1"/>
  <c r="X54" i="1" l="1"/>
  <c r="X33" i="1"/>
  <c r="X34" i="1" s="1"/>
  <c r="Y30" i="1" s="1"/>
  <c r="Y31" i="1" s="1"/>
  <c r="Y36" i="1" l="1"/>
  <c r="Y32" i="1"/>
  <c r="Y33" i="1" l="1"/>
  <c r="Y34" i="1" s="1"/>
  <c r="Z30" i="1" s="1"/>
  <c r="Y54" i="1"/>
  <c r="Z32" i="1"/>
  <c r="Z31" i="1" l="1"/>
  <c r="Z36" i="1" s="1"/>
  <c r="Z54" i="1" s="1"/>
  <c r="Z33" i="1" l="1"/>
  <c r="Z34" i="1" s="1"/>
  <c r="AA30" i="1" s="1"/>
  <c r="AA32" i="1" s="1"/>
  <c r="AA31" i="1" l="1"/>
  <c r="AA36" i="1" s="1"/>
  <c r="AA54" i="1" s="1"/>
  <c r="AA33" i="1" l="1"/>
  <c r="AA34" i="1" s="1"/>
  <c r="AB30" i="1" s="1"/>
  <c r="AB31" i="1" s="1"/>
  <c r="AB36" i="1" s="1"/>
  <c r="AB54" i="1" s="1"/>
  <c r="AB32" i="1" l="1"/>
  <c r="AB33" i="1" s="1"/>
  <c r="AB34" i="1" s="1"/>
  <c r="AC30" i="1" s="1"/>
  <c r="AC31" i="1" l="1"/>
  <c r="AC36" i="1" s="1"/>
  <c r="AC54" i="1" s="1"/>
  <c r="AC32" i="1"/>
  <c r="AC33" i="1"/>
  <c r="AC34" i="1" s="1"/>
  <c r="AD30" i="1" s="1"/>
  <c r="AD31" i="1" s="1"/>
  <c r="AD36" i="1" l="1"/>
  <c r="AD32" i="1"/>
  <c r="AD33" i="1" l="1"/>
  <c r="AD34" i="1" s="1"/>
  <c r="AE30" i="1" s="1"/>
  <c r="AD54" i="1"/>
  <c r="AE32" i="1"/>
  <c r="AE31" i="1" l="1"/>
  <c r="AE36" i="1" s="1"/>
  <c r="AE54" i="1" s="1"/>
  <c r="AE33" i="1" l="1"/>
  <c r="AE34" i="1" s="1"/>
  <c r="AF30" i="1" s="1"/>
  <c r="AF31" i="1" s="1"/>
  <c r="AF36" i="1" s="1"/>
  <c r="AF32" i="1" l="1"/>
  <c r="AF33" i="1" s="1"/>
  <c r="AF34" i="1" s="1"/>
  <c r="AG30" i="1" s="1"/>
  <c r="AG31" i="1" s="1"/>
  <c r="AG36" i="1" s="1"/>
  <c r="AG54" i="1" s="1"/>
  <c r="AF54" i="1"/>
  <c r="AG32" i="1" l="1"/>
  <c r="AG33" i="1" s="1"/>
  <c r="AG34" i="1" s="1"/>
  <c r="AH30" i="1" s="1"/>
  <c r="AH31" i="1" s="1"/>
  <c r="AH36" i="1" s="1"/>
  <c r="AH32" i="1" l="1"/>
  <c r="AH33" i="1" s="1"/>
  <c r="AH34" i="1" s="1"/>
  <c r="AI30" i="1" s="1"/>
  <c r="AI31" i="1" s="1"/>
  <c r="AH54" i="1"/>
  <c r="AI36" i="1" l="1"/>
  <c r="AI32" i="1"/>
  <c r="AI54" i="1" l="1"/>
  <c r="AI33" i="1"/>
  <c r="AI34" i="1" s="1"/>
  <c r="AJ30" i="1" s="1"/>
  <c r="AJ31" i="1" s="1"/>
  <c r="AJ36" i="1" l="1"/>
  <c r="AJ32" i="1"/>
  <c r="AJ33" i="1" l="1"/>
  <c r="AJ34" i="1" s="1"/>
  <c r="AK30" i="1" s="1"/>
  <c r="AK31" i="1" s="1"/>
  <c r="AK36" i="1" s="1"/>
  <c r="AJ54" i="1"/>
  <c r="AK32" i="1"/>
  <c r="AK54" i="1" l="1"/>
  <c r="AK33" i="1"/>
  <c r="AK34" i="1" s="1"/>
  <c r="AL30" i="1" s="1"/>
  <c r="AL31" i="1" s="1"/>
  <c r="AL36" i="1" l="1"/>
  <c r="AL32" i="1"/>
  <c r="AL33" i="1" s="1"/>
  <c r="AL34" i="1" s="1"/>
  <c r="AM30" i="1" s="1"/>
  <c r="AM31" i="1" s="1"/>
  <c r="AM32" i="1" l="1"/>
  <c r="AM36" i="1"/>
  <c r="AL54" i="1"/>
  <c r="AM54" i="1" l="1"/>
  <c r="AM33" i="1"/>
  <c r="AM34" i="1" s="1"/>
  <c r="AN30" i="1" s="1"/>
  <c r="AN31" i="1" s="1"/>
  <c r="AN32" i="1" l="1"/>
  <c r="AN36" i="1" l="1"/>
  <c r="AN33" i="1"/>
  <c r="AN34" i="1" s="1"/>
  <c r="AO30" i="1" s="1"/>
  <c r="AO31" i="1" s="1"/>
  <c r="AO32" i="1" l="1"/>
  <c r="AN54" i="1"/>
  <c r="AO33" i="1" l="1"/>
  <c r="AO34" i="1" s="1"/>
  <c r="AP30" i="1" s="1"/>
  <c r="AP31" i="1" s="1"/>
  <c r="AO36" i="1"/>
  <c r="AO54" i="1" l="1"/>
  <c r="AP32" i="1"/>
  <c r="AP36" i="1" l="1"/>
  <c r="AP33" i="1"/>
  <c r="AP34" i="1" s="1"/>
  <c r="AQ30" i="1" s="1"/>
  <c r="AQ31" i="1" s="1"/>
  <c r="AQ32" i="1" l="1"/>
  <c r="AP54" i="1"/>
  <c r="AQ33" i="1" l="1"/>
  <c r="AQ34" i="1" s="1"/>
  <c r="AR30" i="1" s="1"/>
  <c r="AR31" i="1" s="1"/>
  <c r="AQ36" i="1"/>
  <c r="AQ54" i="1" l="1"/>
  <c r="AR32" i="1"/>
  <c r="AR33" i="1" l="1"/>
  <c r="AR34" i="1" s="1"/>
  <c r="AS30" i="1" s="1"/>
  <c r="AS31" i="1" s="1"/>
  <c r="AR36" i="1"/>
  <c r="AR54" i="1" l="1"/>
  <c r="AS32" i="1"/>
  <c r="AS36" i="1" l="1"/>
  <c r="AS33" i="1"/>
  <c r="AS34" i="1" s="1"/>
  <c r="AT30" i="1" s="1"/>
  <c r="AT31" i="1" s="1"/>
  <c r="AT32" i="1" l="1"/>
  <c r="AS54" i="1"/>
  <c r="AT36" i="1" l="1"/>
  <c r="AT33" i="1"/>
  <c r="AT34" i="1" s="1"/>
  <c r="AU30" i="1" s="1"/>
  <c r="AU31" i="1" s="1"/>
  <c r="AU32" i="1" l="1"/>
  <c r="AT54" i="1"/>
  <c r="AU36" i="1" l="1"/>
  <c r="AU33" i="1"/>
  <c r="AU34" i="1" s="1"/>
  <c r="AV30" i="1" s="1"/>
  <c r="AV31" i="1" s="1"/>
  <c r="AV32" i="1" l="1"/>
  <c r="AU54" i="1"/>
  <c r="AV36" i="1" l="1"/>
  <c r="AV33" i="1"/>
  <c r="AV34" i="1" s="1"/>
  <c r="AW30" i="1" s="1"/>
  <c r="AW31" i="1" s="1"/>
  <c r="AW32" i="1" l="1"/>
  <c r="AV54" i="1"/>
  <c r="AW36" i="1" l="1"/>
  <c r="AW33" i="1"/>
  <c r="AW34" i="1" s="1"/>
  <c r="AX30" i="1" s="1"/>
  <c r="AX31" i="1" s="1"/>
  <c r="AX32" i="1" l="1"/>
  <c r="AX36" i="1"/>
  <c r="AW54" i="1"/>
  <c r="AX54" i="1" l="1"/>
  <c r="AX33" i="1"/>
  <c r="AX34" i="1" s="1"/>
  <c r="AY30" i="1" s="1"/>
  <c r="AY31" i="1" s="1"/>
  <c r="AY32" i="1" l="1"/>
  <c r="AY36" i="1" l="1"/>
  <c r="AY33" i="1"/>
  <c r="AY34" i="1" s="1"/>
  <c r="AZ30" i="1" s="1"/>
  <c r="AZ31" i="1" s="1"/>
  <c r="AZ32" i="1" l="1"/>
  <c r="AY54" i="1"/>
  <c r="AZ36" i="1" l="1"/>
  <c r="AZ33" i="1"/>
  <c r="AZ34" i="1" s="1"/>
  <c r="BA30" i="1" s="1"/>
  <c r="BA31" i="1" s="1"/>
  <c r="BA32" i="1" l="1"/>
  <c r="AZ54" i="1"/>
  <c r="BA36" i="1" l="1"/>
  <c r="BA33" i="1"/>
  <c r="BA34" i="1" s="1"/>
  <c r="BB30" i="1" s="1"/>
  <c r="BB31" i="1" s="1"/>
  <c r="BB32" i="1" l="1"/>
  <c r="BA54" i="1"/>
  <c r="BB36" i="1" l="1"/>
  <c r="BB33" i="1"/>
  <c r="BB34" i="1" s="1"/>
  <c r="BC30" i="1" s="1"/>
  <c r="BC31" i="1" s="1"/>
  <c r="BC36" i="1" l="1"/>
  <c r="BC32" i="1"/>
  <c r="BB54" i="1"/>
  <c r="BC33" i="1" l="1"/>
  <c r="BC34" i="1" s="1"/>
  <c r="BD30" i="1" s="1"/>
  <c r="BD31" i="1" s="1"/>
  <c r="BC54" i="1"/>
  <c r="BD32" i="1" l="1"/>
  <c r="BD33" i="1" s="1"/>
  <c r="BD34" i="1" s="1"/>
  <c r="BE30" i="1" s="1"/>
  <c r="BE31" i="1" s="1"/>
  <c r="BD36" i="1"/>
  <c r="BE32" i="1" l="1"/>
  <c r="BE36" i="1"/>
  <c r="BD54" i="1"/>
  <c r="BE54" i="1" l="1"/>
  <c r="BE33" i="1"/>
  <c r="BE34" i="1" s="1"/>
  <c r="BF30" i="1" s="1"/>
  <c r="BF31" i="1" s="1"/>
  <c r="BF32" i="1" l="1"/>
  <c r="BF36" i="1" l="1"/>
  <c r="BF33" i="1"/>
  <c r="BF34" i="1" s="1"/>
  <c r="BG30" i="1" s="1"/>
  <c r="BG31" i="1" s="1"/>
  <c r="BG32" i="1" l="1"/>
  <c r="BF54" i="1"/>
  <c r="BG36" i="1" l="1"/>
  <c r="BG33" i="1"/>
  <c r="BG34" i="1" s="1"/>
  <c r="BH30" i="1" s="1"/>
  <c r="BH31" i="1" s="1"/>
  <c r="BH32" i="1" l="1"/>
  <c r="BG54" i="1"/>
  <c r="BH36" i="1" l="1"/>
  <c r="BH33" i="1"/>
  <c r="BH34" i="1" s="1"/>
  <c r="BI30" i="1" s="1"/>
  <c r="BI31" i="1" s="1"/>
  <c r="BI32" i="1" l="1"/>
  <c r="BH54" i="1"/>
  <c r="BI36" i="1" l="1"/>
  <c r="BI33" i="1"/>
  <c r="BI34" i="1" s="1"/>
  <c r="BJ30" i="1" s="1"/>
  <c r="BJ31" i="1" s="1"/>
  <c r="BJ32" i="1" l="1"/>
  <c r="BI54" i="1"/>
  <c r="BJ36" i="1" l="1"/>
  <c r="BJ33" i="1"/>
  <c r="BJ34" i="1" s="1"/>
  <c r="BK30" i="1" s="1"/>
  <c r="BK31" i="1" s="1"/>
  <c r="BK32" i="1" l="1"/>
  <c r="BK36" i="1"/>
  <c r="BJ54" i="1"/>
  <c r="BK54" i="1" l="1"/>
  <c r="BK33" i="1"/>
  <c r="BK34" i="1" s="1"/>
  <c r="BL30" i="1" s="1"/>
  <c r="BL31" i="1" s="1"/>
  <c r="BL32" i="1" l="1"/>
  <c r="BL33" i="1" l="1"/>
  <c r="BL34" i="1" s="1"/>
  <c r="BM30" i="1" s="1"/>
  <c r="BM31" i="1" s="1"/>
  <c r="BL36" i="1"/>
  <c r="BL54" i="1" l="1"/>
  <c r="BM32" i="1"/>
  <c r="BM36" i="1"/>
  <c r="BM54" i="1" l="1"/>
  <c r="BM33" i="1"/>
  <c r="BM34" i="1" s="1"/>
  <c r="BN30" i="1" s="1"/>
  <c r="BN31" i="1" s="1"/>
  <c r="BN36" i="1" l="1"/>
  <c r="BN32" i="1"/>
  <c r="BN33" i="1" l="1"/>
  <c r="BN34" i="1" s="1"/>
  <c r="BO30" i="1" s="1"/>
  <c r="BN54" i="1"/>
  <c r="BO32" i="1" l="1"/>
  <c r="BO31" i="1"/>
  <c r="BO36" i="1" s="1"/>
  <c r="BO54" i="1" s="1"/>
  <c r="BO33" i="1" l="1"/>
  <c r="BO34" i="1" s="1"/>
  <c r="BP30" i="1" s="1"/>
  <c r="BP32" i="1" l="1"/>
  <c r="BP31" i="1"/>
  <c r="BP33" i="1" s="1"/>
  <c r="BP34" i="1" s="1"/>
  <c r="BQ30" i="1" s="1"/>
  <c r="BQ31" i="1" s="1"/>
  <c r="BP36" i="1" l="1"/>
  <c r="BQ32" i="1"/>
  <c r="BP54" i="1"/>
  <c r="BQ36" i="1" l="1"/>
  <c r="BQ33" i="1"/>
  <c r="BQ34" i="1" s="1"/>
  <c r="BR30" i="1" s="1"/>
  <c r="BR31" i="1" s="1"/>
  <c r="BR32" i="1" l="1"/>
  <c r="BQ54" i="1"/>
  <c r="BR36" i="1" l="1"/>
  <c r="BR33" i="1"/>
  <c r="BR34" i="1" s="1"/>
  <c r="BS30" i="1" s="1"/>
  <c r="BS31" i="1" s="1"/>
  <c r="BS32" i="1" l="1"/>
  <c r="BR54" i="1"/>
  <c r="BS36" i="1" l="1"/>
  <c r="BS33" i="1"/>
  <c r="BS34" i="1" s="1"/>
  <c r="BT30" i="1" s="1"/>
  <c r="BT31" i="1" s="1"/>
  <c r="BT32" i="1" l="1"/>
  <c r="BS54" i="1"/>
  <c r="BT36" i="1" l="1"/>
  <c r="BT33" i="1"/>
  <c r="BT34" i="1" s="1"/>
  <c r="BU30" i="1" s="1"/>
  <c r="BU31" i="1" s="1"/>
  <c r="BU32" i="1" l="1"/>
  <c r="BT54" i="1"/>
  <c r="BU36" i="1" l="1"/>
  <c r="BU33" i="1"/>
  <c r="BU34" i="1" s="1"/>
  <c r="BV30" i="1" s="1"/>
  <c r="BV31" i="1" s="1"/>
  <c r="BV32" i="1" l="1"/>
  <c r="BU54" i="1"/>
  <c r="BV36" i="1" l="1"/>
  <c r="BV33" i="1"/>
  <c r="BV34" i="1" s="1"/>
  <c r="BW30" i="1" s="1"/>
  <c r="BW31" i="1" s="1"/>
  <c r="BW32" i="1" l="1"/>
  <c r="BV54" i="1"/>
  <c r="BW36" i="1" l="1"/>
  <c r="BW33" i="1"/>
  <c r="BW34" i="1" s="1"/>
  <c r="BX30" i="1" s="1"/>
  <c r="BX31" i="1" s="1"/>
  <c r="BX32" i="1" l="1"/>
  <c r="BW54" i="1"/>
  <c r="BX36" i="1" l="1"/>
  <c r="BX33" i="1"/>
  <c r="BX34" i="1" s="1"/>
  <c r="BY30" i="1" s="1"/>
  <c r="BY31" i="1" s="1"/>
  <c r="BY32" i="1" l="1"/>
  <c r="BY36" i="1"/>
  <c r="BX54" i="1"/>
  <c r="BY54" i="1" l="1"/>
  <c r="BY33" i="1"/>
  <c r="BY34" i="1" s="1"/>
  <c r="BZ30" i="1" s="1"/>
  <c r="BZ31" i="1" s="1"/>
  <c r="BZ36" i="1" l="1"/>
  <c r="BZ32" i="1"/>
  <c r="BZ33" i="1" l="1"/>
  <c r="BZ34" i="1" s="1"/>
  <c r="CA30" i="1" s="1"/>
  <c r="BZ54" i="1"/>
  <c r="CA32" i="1" l="1"/>
  <c r="CA31" i="1"/>
  <c r="CA33" i="1" s="1"/>
  <c r="CA34" i="1" s="1"/>
  <c r="CB30" i="1" s="1"/>
  <c r="CB31" i="1" s="1"/>
  <c r="CA36" i="1" l="1"/>
  <c r="CA54" i="1" s="1"/>
  <c r="CB32" i="1"/>
  <c r="CB36" i="1" l="1"/>
  <c r="CB33" i="1"/>
  <c r="CB34" i="1" s="1"/>
  <c r="CC30" i="1" s="1"/>
  <c r="CC31" i="1" s="1"/>
  <c r="CC32" i="1" l="1"/>
  <c r="CB54" i="1"/>
  <c r="CC36" i="1" l="1"/>
  <c r="CC33" i="1"/>
  <c r="CC34" i="1" s="1"/>
  <c r="CD30" i="1" s="1"/>
  <c r="CD31" i="1" s="1"/>
  <c r="CD32" i="1" l="1"/>
  <c r="CC54" i="1"/>
  <c r="CD36" i="1" l="1"/>
  <c r="CD33" i="1"/>
  <c r="CD34" i="1" s="1"/>
  <c r="CE30" i="1" s="1"/>
  <c r="CE31" i="1" s="1"/>
  <c r="CE36" i="1" l="1"/>
  <c r="CE32" i="1"/>
  <c r="CD54" i="1"/>
  <c r="CE33" i="1" l="1"/>
  <c r="CE34" i="1" s="1"/>
  <c r="CF30" i="1" s="1"/>
  <c r="CE54" i="1"/>
  <c r="CF32" i="1" l="1"/>
  <c r="CF31" i="1"/>
  <c r="CF36" i="1" s="1"/>
  <c r="CF33" i="1" l="1"/>
  <c r="CF34" i="1" s="1"/>
  <c r="CG30" i="1" s="1"/>
  <c r="CF54" i="1"/>
  <c r="CG32" i="1" l="1"/>
  <c r="CG31" i="1"/>
  <c r="CG36" i="1" s="1"/>
  <c r="CG33" i="1" l="1"/>
  <c r="CG34" i="1" s="1"/>
  <c r="CH30" i="1" s="1"/>
  <c r="CH31" i="1" s="1"/>
  <c r="CG54" i="1"/>
  <c r="CH32" i="1" l="1"/>
  <c r="CH33" i="1" s="1"/>
  <c r="CH34" i="1" s="1"/>
  <c r="CI30" i="1" s="1"/>
  <c r="CI31" i="1" s="1"/>
  <c r="CH36" i="1"/>
  <c r="CI32" i="1" l="1"/>
  <c r="CH54" i="1"/>
  <c r="CI36" i="1" l="1"/>
  <c r="CI33" i="1"/>
  <c r="CI34" i="1" s="1"/>
  <c r="CJ30" i="1" s="1"/>
  <c r="CJ31" i="1" s="1"/>
  <c r="CJ36" i="1" l="1"/>
  <c r="CJ32" i="1"/>
  <c r="CI54" i="1"/>
  <c r="CJ33" i="1" l="1"/>
  <c r="CJ34" i="1" s="1"/>
  <c r="CK30" i="1" s="1"/>
  <c r="CJ54" i="1"/>
  <c r="CK32" i="1" l="1"/>
  <c r="CK31" i="1"/>
  <c r="CK36" i="1" s="1"/>
  <c r="CK33" i="1" l="1"/>
  <c r="CK34" i="1" s="1"/>
  <c r="CL30" i="1" s="1"/>
  <c r="CL31" i="1" s="1"/>
  <c r="CK54" i="1"/>
  <c r="CL32" i="1" l="1"/>
  <c r="CL33" i="1" s="1"/>
  <c r="CL34" i="1" s="1"/>
  <c r="CM30" i="1" s="1"/>
  <c r="CM31" i="1" s="1"/>
  <c r="CL36" i="1"/>
  <c r="CM32" i="1" l="1"/>
  <c r="CL54" i="1"/>
  <c r="CM36" i="1" l="1"/>
  <c r="CM33" i="1"/>
  <c r="CM34" i="1" s="1"/>
  <c r="CN30" i="1" s="1"/>
  <c r="CN31" i="1" s="1"/>
  <c r="CN36" i="1" l="1"/>
  <c r="CN32" i="1"/>
  <c r="CM54" i="1"/>
  <c r="CN33" i="1" l="1"/>
  <c r="CN34" i="1" s="1"/>
  <c r="CO30" i="1" s="1"/>
  <c r="CN54" i="1"/>
  <c r="CO32" i="1" l="1"/>
  <c r="CO31" i="1"/>
  <c r="CO36" i="1" s="1"/>
  <c r="CO33" i="1" l="1"/>
  <c r="CO34" i="1" s="1"/>
  <c r="CP30" i="1" s="1"/>
  <c r="CO54" i="1"/>
  <c r="CP32" i="1" l="1"/>
  <c r="CP31" i="1"/>
  <c r="CP33" i="1" s="1"/>
  <c r="CP34" i="1" s="1"/>
  <c r="CQ30" i="1" s="1"/>
  <c r="CQ31" i="1" s="1"/>
  <c r="CP36" i="1" l="1"/>
  <c r="CQ32" i="1"/>
  <c r="CP54" i="1"/>
  <c r="CQ36" i="1" l="1"/>
  <c r="CQ33" i="1"/>
  <c r="CQ34" i="1" s="1"/>
  <c r="CR30" i="1" s="1"/>
  <c r="CR31" i="1" s="1"/>
  <c r="CR32" i="1" l="1"/>
  <c r="CQ54" i="1"/>
  <c r="CR33" i="1" l="1"/>
  <c r="CR34" i="1" s="1"/>
  <c r="CS30" i="1" s="1"/>
  <c r="CS31" i="1" s="1"/>
  <c r="CR36" i="1"/>
  <c r="CR54" i="1" l="1"/>
  <c r="CS32" i="1"/>
  <c r="CS36" i="1" l="1"/>
  <c r="CS33" i="1"/>
  <c r="CS34" i="1" s="1"/>
  <c r="CT30" i="1" s="1"/>
  <c r="CT31" i="1" s="1"/>
  <c r="CT32" i="1" l="1"/>
  <c r="CS54" i="1"/>
  <c r="CT36" i="1" l="1"/>
  <c r="CT33" i="1"/>
  <c r="CT34" i="1" s="1"/>
  <c r="CU30" i="1" s="1"/>
  <c r="CU31" i="1" s="1"/>
  <c r="CU32" i="1" l="1"/>
  <c r="CT54" i="1"/>
  <c r="CU36" i="1" l="1"/>
  <c r="CU33" i="1"/>
  <c r="CU34" i="1" s="1"/>
  <c r="CV30" i="1" s="1"/>
  <c r="CV31" i="1" s="1"/>
  <c r="CV32" i="1" l="1"/>
  <c r="CU54" i="1"/>
  <c r="CV36" i="1" l="1"/>
  <c r="CV33" i="1"/>
  <c r="CV34" i="1" s="1"/>
  <c r="CW30" i="1" s="1"/>
  <c r="CW31" i="1" s="1"/>
  <c r="CW32" i="1" l="1"/>
  <c r="CV54" i="1"/>
  <c r="CW36" i="1" l="1"/>
  <c r="CW33" i="1"/>
  <c r="CW34" i="1" s="1"/>
  <c r="CX30" i="1" s="1"/>
  <c r="CX31" i="1" l="1"/>
  <c r="CX32" i="1"/>
  <c r="CW54" i="1"/>
  <c r="CX36" i="1" l="1"/>
  <c r="CX33" i="1"/>
  <c r="CX34" i="1" s="1"/>
  <c r="CY30" i="1" s="1"/>
  <c r="CY31" i="1" s="1"/>
  <c r="CY32" i="1" l="1"/>
  <c r="CX54" i="1"/>
  <c r="CY36" i="1" l="1"/>
  <c r="CY33" i="1"/>
  <c r="CY34" i="1" s="1"/>
  <c r="CZ30" i="1" s="1"/>
  <c r="CZ31" i="1" s="1"/>
  <c r="CZ32" i="1" l="1"/>
  <c r="CY54" i="1"/>
  <c r="CZ36" i="1" l="1"/>
  <c r="CZ33" i="1"/>
  <c r="CZ34" i="1" s="1"/>
  <c r="DA30" i="1" s="1"/>
  <c r="DA31" i="1" s="1"/>
  <c r="DA32" i="1" l="1"/>
  <c r="CZ54" i="1"/>
  <c r="DA36" i="1" l="1"/>
  <c r="DA33" i="1"/>
  <c r="DA34" i="1" s="1"/>
  <c r="DB30" i="1" s="1"/>
  <c r="DB31" i="1" s="1"/>
  <c r="DA54" i="1" l="1"/>
  <c r="DB32" i="1"/>
  <c r="DB36" i="1" l="1"/>
  <c r="DB33" i="1"/>
  <c r="DB34" i="1" s="1"/>
  <c r="DC30" i="1" s="1"/>
  <c r="DC31" i="1" s="1"/>
  <c r="DC36" i="1" l="1"/>
  <c r="DC32" i="1"/>
  <c r="DB54" i="1"/>
  <c r="DC33" i="1" l="1"/>
  <c r="DC34" i="1" s="1"/>
  <c r="DD30" i="1" s="1"/>
  <c r="DD31" i="1" s="1"/>
  <c r="DC54" i="1"/>
  <c r="DD32" i="1" l="1"/>
  <c r="DD36" i="1" l="1"/>
  <c r="DD33" i="1"/>
  <c r="DD34" i="1" s="1"/>
  <c r="DE30" i="1" s="1"/>
  <c r="DE31" i="1" s="1"/>
  <c r="DE32" i="1" l="1"/>
  <c r="DD54" i="1"/>
  <c r="DE36" i="1" l="1"/>
  <c r="DE33" i="1"/>
  <c r="DE34" i="1" s="1"/>
  <c r="DF30" i="1" s="1"/>
  <c r="DF31" i="1" s="1"/>
  <c r="DF32" i="1" l="1"/>
  <c r="DE54" i="1"/>
  <c r="DF36" i="1" l="1"/>
  <c r="DF33" i="1"/>
  <c r="DF34" i="1" s="1"/>
  <c r="DG30" i="1" s="1"/>
  <c r="DG31" i="1" s="1"/>
  <c r="DG32" i="1" l="1"/>
  <c r="DF54" i="1"/>
  <c r="DG36" i="1" l="1"/>
  <c r="DG33" i="1"/>
  <c r="DG34" i="1" s="1"/>
  <c r="DH30" i="1" s="1"/>
  <c r="DH31" i="1" s="1"/>
  <c r="DH32" i="1" l="1"/>
  <c r="DG54" i="1"/>
  <c r="DH33" i="1" l="1"/>
  <c r="DH34" i="1" s="1"/>
  <c r="DI30" i="1" s="1"/>
  <c r="DI31" i="1" s="1"/>
  <c r="DH36" i="1"/>
  <c r="DH54" i="1" l="1"/>
  <c r="DI36" i="1"/>
  <c r="DI32" i="1"/>
  <c r="DI33" i="1" l="1"/>
  <c r="DI34" i="1" s="1"/>
  <c r="DJ30" i="1" s="1"/>
  <c r="DI54" i="1"/>
  <c r="DJ32" i="1" l="1"/>
  <c r="DJ31" i="1"/>
  <c r="DJ36" i="1" s="1"/>
  <c r="DJ33" i="1" l="1"/>
  <c r="DJ34" i="1" s="1"/>
  <c r="DK30" i="1" s="1"/>
  <c r="DJ54" i="1"/>
  <c r="DK32" i="1" l="1"/>
  <c r="DK31" i="1"/>
  <c r="DK36" i="1" s="1"/>
  <c r="DK33" i="1" l="1"/>
  <c r="DK34" i="1" s="1"/>
  <c r="DL30" i="1" s="1"/>
  <c r="DK54" i="1"/>
  <c r="DL32" i="1" l="1"/>
  <c r="DL31" i="1"/>
  <c r="DL33" i="1" s="1"/>
  <c r="DL34" i="1" s="1"/>
  <c r="DM30" i="1" s="1"/>
  <c r="DM31" i="1" s="1"/>
  <c r="DL36" i="1" l="1"/>
  <c r="DL54" i="1"/>
  <c r="DM32" i="1"/>
  <c r="DM33" i="1" l="1"/>
  <c r="DM34" i="1" s="1"/>
  <c r="DN30" i="1" s="1"/>
  <c r="DN31" i="1" s="1"/>
  <c r="DM36" i="1"/>
  <c r="DM54" i="1" l="1"/>
  <c r="DN32" i="1"/>
  <c r="DN33" i="1" l="1"/>
  <c r="DN34" i="1" s="1"/>
  <c r="DO30" i="1" s="1"/>
  <c r="DO31" i="1" s="1"/>
  <c r="DN36" i="1"/>
  <c r="DN54" i="1" l="1"/>
  <c r="DO32" i="1"/>
  <c r="DO36" i="1" l="1"/>
  <c r="DO33" i="1"/>
  <c r="DO34" i="1" s="1"/>
  <c r="DP30" i="1" s="1"/>
  <c r="DP31" i="1" s="1"/>
  <c r="DP32" i="1" l="1"/>
  <c r="DO54" i="1"/>
  <c r="DP33" i="1" l="1"/>
  <c r="DP34" i="1" s="1"/>
  <c r="DQ30" i="1" s="1"/>
  <c r="DQ31" i="1" s="1"/>
  <c r="DP36" i="1"/>
  <c r="DP54" i="1" l="1"/>
  <c r="DQ32" i="1"/>
  <c r="P51" i="1"/>
  <c r="DQ33" i="1" l="1"/>
  <c r="DQ34" i="1" s="1"/>
  <c r="DR30" i="1" s="1"/>
  <c r="DR31" i="1" s="1"/>
  <c r="DQ36" i="1"/>
  <c r="P52" i="1"/>
  <c r="DQ54" i="1" l="1"/>
  <c r="Q55" i="1"/>
  <c r="Q58" i="1" s="1"/>
  <c r="DR32" i="1"/>
  <c r="Q60" i="1" l="1"/>
  <c r="DR33" i="1"/>
  <c r="DR34" i="1" s="1"/>
  <c r="DS30" i="1" s="1"/>
  <c r="DS31" i="1" s="1"/>
  <c r="DR36" i="1"/>
  <c r="Q51" i="1"/>
  <c r="Q52" i="1" l="1"/>
  <c r="DR54" i="1"/>
  <c r="DS32" i="1"/>
  <c r="R55" i="1" l="1"/>
  <c r="R58" i="1" s="1"/>
  <c r="DS36" i="1"/>
  <c r="DS33" i="1"/>
  <c r="DS34" i="1" s="1"/>
  <c r="DT30" i="1" s="1"/>
  <c r="DT31" i="1" s="1"/>
  <c r="R51" i="1" l="1"/>
  <c r="R52" i="1" s="1"/>
  <c r="R60" i="1"/>
  <c r="DT32" i="1"/>
  <c r="DS54" i="1"/>
  <c r="S55" i="1" l="1"/>
  <c r="S51" i="1" s="1"/>
  <c r="DT33" i="1"/>
  <c r="DT34" i="1" s="1"/>
  <c r="DU30" i="1" s="1"/>
  <c r="DU31" i="1" s="1"/>
  <c r="DT36" i="1"/>
  <c r="S58" i="1"/>
  <c r="S60" i="1" l="1"/>
  <c r="S52" i="1"/>
  <c r="DT54" i="1"/>
  <c r="DU32" i="1"/>
  <c r="T55" i="1" l="1"/>
  <c r="T58" i="1" s="1"/>
  <c r="DU36" i="1"/>
  <c r="DU33" i="1"/>
  <c r="DU34" i="1" s="1"/>
  <c r="DV30" i="1" s="1"/>
  <c r="DV31" i="1" s="1"/>
  <c r="T51" i="1"/>
  <c r="T60" i="1" l="1"/>
  <c r="DU54" i="1"/>
  <c r="DV32" i="1"/>
  <c r="T52" i="1"/>
  <c r="DV33" i="1" l="1"/>
  <c r="DV34" i="1" s="1"/>
  <c r="DW30" i="1" s="1"/>
  <c r="DW31" i="1" s="1"/>
  <c r="DV36" i="1"/>
  <c r="U55" i="1"/>
  <c r="U58" i="1" s="1"/>
  <c r="U60" i="1" s="1"/>
  <c r="U51" i="1" l="1"/>
  <c r="U52" i="1" s="1"/>
  <c r="DV54" i="1"/>
  <c r="DW32" i="1"/>
  <c r="V55" i="1" l="1"/>
  <c r="V58" i="1" s="1"/>
  <c r="V60" i="1" s="1"/>
  <c r="DW33" i="1"/>
  <c r="DW34" i="1" s="1"/>
  <c r="DX30" i="1" s="1"/>
  <c r="DX31" i="1" s="1"/>
  <c r="DW36" i="1"/>
  <c r="V51" i="1" l="1"/>
  <c r="V52" i="1" s="1"/>
  <c r="W55" i="1" s="1"/>
  <c r="W58" i="1" s="1"/>
  <c r="W60" i="1" s="1"/>
  <c r="DW54" i="1"/>
  <c r="DX32" i="1"/>
  <c r="DX33" i="1" l="1"/>
  <c r="DX34" i="1" s="1"/>
  <c r="DY30" i="1" s="1"/>
  <c r="DY31" i="1" s="1"/>
  <c r="DX36" i="1"/>
  <c r="W51" i="1"/>
  <c r="W52" i="1" l="1"/>
  <c r="X55" i="1" s="1"/>
  <c r="X58" i="1" s="1"/>
  <c r="X60" i="1" s="1"/>
  <c r="DX54" i="1"/>
  <c r="DY32" i="1"/>
  <c r="DY36" i="1" l="1"/>
  <c r="DY33" i="1"/>
  <c r="DY34" i="1" s="1"/>
  <c r="DZ30" i="1" s="1"/>
  <c r="DZ31" i="1" s="1"/>
  <c r="X51" i="1"/>
  <c r="X52" i="1" l="1"/>
  <c r="Y55" i="1" s="1"/>
  <c r="Y58" i="1" s="1"/>
  <c r="Y60" i="1" s="1"/>
  <c r="DZ32" i="1"/>
  <c r="DY54" i="1"/>
  <c r="DZ36" i="1" l="1"/>
  <c r="DZ33" i="1"/>
  <c r="DZ34" i="1" s="1"/>
  <c r="EA30" i="1" s="1"/>
  <c r="EA31" i="1" s="1"/>
  <c r="Y51" i="1"/>
  <c r="EA32" i="1" l="1"/>
  <c r="DZ54" i="1"/>
  <c r="Y52" i="1"/>
  <c r="Z55" i="1" l="1"/>
  <c r="Z58" i="1" s="1"/>
  <c r="Z60" i="1" s="1"/>
  <c r="EA33" i="1"/>
  <c r="EA34" i="1" s="1"/>
  <c r="EB30" i="1" s="1"/>
  <c r="EB31" i="1" s="1"/>
  <c r="EA36" i="1"/>
  <c r="Z51" i="1" l="1"/>
  <c r="EB32" i="1"/>
  <c r="EA54" i="1"/>
  <c r="Z52" i="1" l="1"/>
  <c r="AA55" i="1" s="1"/>
  <c r="AA58" i="1" s="1"/>
  <c r="AA60" i="1" s="1"/>
  <c r="EB33" i="1"/>
  <c r="EB34" i="1" s="1"/>
  <c r="EC30" i="1" s="1"/>
  <c r="EC31" i="1" s="1"/>
  <c r="EB36" i="1"/>
  <c r="AA51" i="1" l="1"/>
  <c r="AA52" i="1" s="1"/>
  <c r="AB55" i="1" s="1"/>
  <c r="AB58" i="1" s="1"/>
  <c r="AB60" i="1" s="1"/>
  <c r="EB54" i="1"/>
  <c r="EC32" i="1"/>
  <c r="AB51" i="1" l="1"/>
  <c r="AB52" i="1" s="1"/>
  <c r="AC55" i="1" s="1"/>
  <c r="AC58" i="1" s="1"/>
  <c r="AC60" i="1" s="1"/>
  <c r="EC33" i="1"/>
  <c r="EC34" i="1" s="1"/>
  <c r="ED30" i="1" s="1"/>
  <c r="ED31" i="1" s="1"/>
  <c r="EC36" i="1"/>
  <c r="EC54" i="1" l="1"/>
  <c r="AC51" i="1"/>
  <c r="ED32" i="1"/>
  <c r="AC52" i="1" l="1"/>
  <c r="AD55" i="1" s="1"/>
  <c r="AD58" i="1" s="1"/>
  <c r="AD60" i="1" s="1"/>
  <c r="ED33" i="1"/>
  <c r="ED34" i="1" s="1"/>
  <c r="EE30" i="1" s="1"/>
  <c r="EE31" i="1" s="1"/>
  <c r="ED36" i="1"/>
  <c r="AD51" i="1" l="1"/>
  <c r="EE32" i="1"/>
  <c r="ED54" i="1"/>
  <c r="AD52" i="1" l="1"/>
  <c r="AE55" i="1" s="1"/>
  <c r="AE58" i="1" s="1"/>
  <c r="AE60" i="1" s="1"/>
  <c r="EE33" i="1"/>
  <c r="EE34" i="1" s="1"/>
  <c r="EF30" i="1" s="1"/>
  <c r="EF31" i="1" s="1"/>
  <c r="EE36" i="1"/>
  <c r="AE51" i="1" l="1"/>
  <c r="AE52" i="1" s="1"/>
  <c r="AF55" i="1" s="1"/>
  <c r="AF58" i="1" s="1"/>
  <c r="AF60" i="1" s="1"/>
  <c r="EF32" i="1"/>
  <c r="EE54" i="1"/>
  <c r="J23" i="1" l="1"/>
  <c r="J47" i="1" s="1"/>
  <c r="N32" i="1"/>
  <c r="N36" i="1" s="1"/>
  <c r="EF36" i="1"/>
  <c r="EF33" i="1"/>
  <c r="EF34" i="1" s="1"/>
  <c r="AF51" i="1"/>
  <c r="AF52" i="1" l="1"/>
  <c r="AG55" i="1" s="1"/>
  <c r="AG58" i="1" s="1"/>
  <c r="AG60" i="1" s="1"/>
  <c r="EF54" i="1"/>
  <c r="AG51" i="1" l="1"/>
  <c r="AG52" i="1" l="1"/>
  <c r="AH55" i="1" s="1"/>
  <c r="AH51" i="1" l="1"/>
  <c r="AH52" i="1" s="1"/>
  <c r="AH58" i="1"/>
  <c r="AH60" i="1" s="1"/>
  <c r="AI55" i="1" l="1"/>
  <c r="AI58" i="1" s="1"/>
  <c r="AI60" i="1" s="1"/>
  <c r="AI51" i="1" l="1"/>
  <c r="AI52" i="1" s="1"/>
  <c r="AJ55" i="1" s="1"/>
  <c r="AJ58" i="1" s="1"/>
  <c r="AJ60" i="1" s="1"/>
  <c r="AJ51" i="1" l="1"/>
  <c r="AJ52" i="1" s="1"/>
  <c r="AK55" i="1" l="1"/>
  <c r="AK58" i="1" l="1"/>
  <c r="AK60" i="1" s="1"/>
  <c r="AK51" i="1"/>
  <c r="AK52" i="1" l="1"/>
  <c r="AL55" i="1" s="1"/>
  <c r="AL58" i="1" s="1"/>
  <c r="AL60" i="1" s="1"/>
  <c r="AL51" i="1" l="1"/>
  <c r="AL52" i="1" s="1"/>
  <c r="AM55" i="1" l="1"/>
  <c r="AM58" i="1" s="1"/>
  <c r="AM60" i="1" s="1"/>
  <c r="AM51" i="1"/>
  <c r="AM52" i="1" l="1"/>
  <c r="AN55" i="1" s="1"/>
  <c r="AN58" i="1" s="1"/>
  <c r="AN60" i="1" s="1"/>
  <c r="AN51" i="1" l="1"/>
  <c r="AN52" i="1" l="1"/>
  <c r="AO55" i="1" l="1"/>
  <c r="AO58" i="1" s="1"/>
  <c r="AO60" i="1" s="1"/>
  <c r="AO51" i="1" l="1"/>
  <c r="AO52" i="1" s="1"/>
  <c r="AP55" i="1" s="1"/>
  <c r="AP58" i="1" s="1"/>
  <c r="AP60" i="1" s="1"/>
  <c r="AP51" i="1" l="1"/>
  <c r="AP52" i="1" l="1"/>
  <c r="AQ55" i="1" s="1"/>
  <c r="AQ58" i="1" s="1"/>
  <c r="AQ60" i="1" s="1"/>
  <c r="AQ51" i="1" l="1"/>
  <c r="AQ52" i="1" s="1"/>
  <c r="AR55" i="1" s="1"/>
  <c r="AR58" i="1" s="1"/>
  <c r="AR60" i="1" s="1"/>
  <c r="AR51" i="1" l="1"/>
  <c r="AR52" i="1" s="1"/>
  <c r="AS55" i="1" l="1"/>
  <c r="AS58" i="1" s="1"/>
  <c r="AS60" i="1" s="1"/>
  <c r="AS51" i="1" l="1"/>
  <c r="AS52" i="1" l="1"/>
  <c r="AT55" i="1" s="1"/>
  <c r="AT58" i="1" s="1"/>
  <c r="AT60" i="1" s="1"/>
  <c r="AT51" i="1" l="1"/>
  <c r="AT52" i="1" l="1"/>
  <c r="AU55" i="1" s="1"/>
  <c r="AU58" i="1" s="1"/>
  <c r="AU60" i="1" s="1"/>
  <c r="AU51" i="1" l="1"/>
  <c r="AU52" i="1" l="1"/>
  <c r="AV55" i="1" s="1"/>
  <c r="AV58" i="1" s="1"/>
  <c r="AV60" i="1" s="1"/>
  <c r="AV51" i="1" l="1"/>
  <c r="AV52" i="1" l="1"/>
  <c r="AW55" i="1" s="1"/>
  <c r="AW58" i="1" s="1"/>
  <c r="AW60" i="1" s="1"/>
  <c r="AW51" i="1" l="1"/>
  <c r="AW52" i="1" l="1"/>
  <c r="AX55" i="1" s="1"/>
  <c r="AX58" i="1" s="1"/>
  <c r="AX60" i="1" s="1"/>
  <c r="AX51" i="1" l="1"/>
  <c r="AX52" i="1" l="1"/>
  <c r="AY55" i="1" s="1"/>
  <c r="AY58" i="1" s="1"/>
  <c r="AY60" i="1" s="1"/>
  <c r="AY51" i="1" l="1"/>
  <c r="AY52" i="1" l="1"/>
  <c r="AZ55" i="1" s="1"/>
  <c r="AZ58" i="1" s="1"/>
  <c r="AZ60" i="1" s="1"/>
  <c r="AZ51" i="1" l="1"/>
  <c r="AZ52" i="1" l="1"/>
  <c r="BA55" i="1" s="1"/>
  <c r="BA58" i="1" s="1"/>
  <c r="BA60" i="1" s="1"/>
  <c r="BA51" i="1" l="1"/>
  <c r="BA52" i="1" l="1"/>
  <c r="BB55" i="1" s="1"/>
  <c r="BB58" i="1" s="1"/>
  <c r="BB60" i="1" s="1"/>
  <c r="BB51" i="1" l="1"/>
  <c r="BB52" i="1" l="1"/>
  <c r="BC55" i="1" s="1"/>
  <c r="BC58" i="1" s="1"/>
  <c r="BC60" i="1" s="1"/>
  <c r="BC51" i="1" l="1"/>
  <c r="BC52" i="1" s="1"/>
  <c r="BD55" i="1" l="1"/>
  <c r="BD58" i="1" s="1"/>
  <c r="BD60" i="1" s="1"/>
  <c r="BD51" i="1" l="1"/>
  <c r="BD52" i="1" s="1"/>
  <c r="BE55" i="1" s="1"/>
  <c r="BE58" i="1" s="1"/>
  <c r="BE60" i="1" s="1"/>
  <c r="BE51" i="1" l="1"/>
  <c r="BE52" i="1" s="1"/>
  <c r="BF55" i="1" s="1"/>
  <c r="BF58" i="1" s="1"/>
  <c r="BF60" i="1" s="1"/>
  <c r="BF51" i="1" l="1"/>
  <c r="BF52" i="1" l="1"/>
  <c r="BG55" i="1" s="1"/>
  <c r="BG58" i="1" s="1"/>
  <c r="BG60" i="1" s="1"/>
  <c r="BG51" i="1" l="1"/>
  <c r="BG52" i="1" l="1"/>
  <c r="BH55" i="1" s="1"/>
  <c r="BH58" i="1" s="1"/>
  <c r="BH60" i="1" s="1"/>
  <c r="BH51" i="1" l="1"/>
  <c r="BH52" i="1" l="1"/>
  <c r="BI55" i="1" s="1"/>
  <c r="BI58" i="1" s="1"/>
  <c r="BI60" i="1" s="1"/>
  <c r="BI51" i="1" l="1"/>
  <c r="BI52" i="1" s="1"/>
  <c r="BJ55" i="1" s="1"/>
  <c r="BJ58" i="1" s="1"/>
  <c r="BJ60" i="1" s="1"/>
  <c r="BJ51" i="1" l="1"/>
  <c r="BJ52" i="1" s="1"/>
  <c r="BK55" i="1" s="1"/>
  <c r="BK58" i="1" s="1"/>
  <c r="BK60" i="1" s="1"/>
  <c r="BK51" i="1" l="1"/>
  <c r="BK52" i="1" l="1"/>
  <c r="BL55" i="1" s="1"/>
  <c r="BL58" i="1" s="1"/>
  <c r="BL60" i="1" s="1"/>
  <c r="BL51" i="1" l="1"/>
  <c r="BL52" i="1" l="1"/>
  <c r="BM55" i="1" s="1"/>
  <c r="BM58" i="1" s="1"/>
  <c r="BM60" i="1" s="1"/>
  <c r="BM51" i="1" l="1"/>
  <c r="BM52" i="1" l="1"/>
  <c r="BN55" i="1" s="1"/>
  <c r="BN58" i="1" s="1"/>
  <c r="BN60" i="1" s="1"/>
  <c r="BN51" i="1" l="1"/>
  <c r="BN52" i="1" l="1"/>
  <c r="BO55" i="1" s="1"/>
  <c r="BO58" i="1" s="1"/>
  <c r="BO60" i="1" s="1"/>
  <c r="BO51" i="1" l="1"/>
  <c r="BO52" i="1" l="1"/>
  <c r="BP55" i="1" l="1"/>
  <c r="BP58" i="1" s="1"/>
  <c r="BP60" i="1" s="1"/>
  <c r="BP51" i="1" l="1"/>
  <c r="BP52" i="1" l="1"/>
  <c r="BQ55" i="1" s="1"/>
  <c r="BQ58" i="1" s="1"/>
  <c r="BQ60" i="1" s="1"/>
  <c r="BQ51" i="1" l="1"/>
  <c r="BQ52" i="1" l="1"/>
  <c r="BR55" i="1" s="1"/>
  <c r="BR58" i="1" s="1"/>
  <c r="BR60" i="1" s="1"/>
  <c r="BR51" i="1" l="1"/>
  <c r="BR52" i="1" l="1"/>
  <c r="BS55" i="1" l="1"/>
  <c r="BS58" i="1" s="1"/>
  <c r="BS60" i="1" s="1"/>
  <c r="BS51" i="1" l="1"/>
  <c r="BS52" i="1" s="1"/>
  <c r="BT55" i="1" l="1"/>
  <c r="BT58" i="1" s="1"/>
  <c r="BT60" i="1" s="1"/>
  <c r="BT51" i="1" l="1"/>
  <c r="BT52" i="1" l="1"/>
  <c r="BU55" i="1" l="1"/>
  <c r="BU58" i="1" s="1"/>
  <c r="BU60" i="1" s="1"/>
  <c r="BU51" i="1" l="1"/>
  <c r="BU52" i="1" s="1"/>
  <c r="BV55" i="1" l="1"/>
  <c r="BV58" i="1" s="1"/>
  <c r="BV60" i="1" s="1"/>
  <c r="BV51" i="1"/>
  <c r="BV52" i="1" s="1"/>
  <c r="BW55" i="1" l="1"/>
  <c r="BW58" i="1" s="1"/>
  <c r="BW60" i="1" s="1"/>
  <c r="BW51" i="1"/>
  <c r="BW52" i="1" s="1"/>
  <c r="BX55" i="1" s="1"/>
  <c r="BX58" i="1" s="1"/>
  <c r="BX60" i="1" s="1"/>
  <c r="BX51" i="1" l="1"/>
  <c r="BX52" i="1" l="1"/>
  <c r="BY55" i="1" l="1"/>
  <c r="BY58" i="1" s="1"/>
  <c r="BY60" i="1" s="1"/>
  <c r="BY51" i="1" l="1"/>
  <c r="BY52" i="1" l="1"/>
  <c r="BZ55" i="1" l="1"/>
  <c r="BZ58" i="1" s="1"/>
  <c r="BZ60" i="1" s="1"/>
  <c r="BZ51" i="1" l="1"/>
  <c r="BZ52" i="1" s="1"/>
  <c r="CA55" i="1" l="1"/>
  <c r="CA58" i="1" s="1"/>
  <c r="CA60" i="1" s="1"/>
  <c r="CA51" i="1"/>
  <c r="CA52" i="1" s="1"/>
  <c r="CB55" i="1" s="1"/>
  <c r="CB58" i="1" s="1"/>
  <c r="CB60" i="1" s="1"/>
  <c r="CB51" i="1" l="1"/>
  <c r="CB52" i="1" s="1"/>
  <c r="CC55" i="1" s="1"/>
  <c r="CC58" i="1" s="1"/>
  <c r="CC60" i="1" s="1"/>
  <c r="CC51" i="1" l="1"/>
  <c r="CC52" i="1" l="1"/>
  <c r="CD55" i="1" s="1"/>
  <c r="CD58" i="1" s="1"/>
  <c r="CD60" i="1" s="1"/>
  <c r="CD51" i="1" l="1"/>
  <c r="CD52" i="1" l="1"/>
  <c r="CE55" i="1" s="1"/>
  <c r="CE58" i="1" s="1"/>
  <c r="CE60" i="1" s="1"/>
  <c r="CE51" i="1" l="1"/>
  <c r="CE52" i="1" l="1"/>
  <c r="CF55" i="1" s="1"/>
  <c r="CF58" i="1" s="1"/>
  <c r="CF60" i="1" s="1"/>
  <c r="CF51" i="1" l="1"/>
  <c r="CF52" i="1" l="1"/>
  <c r="CG55" i="1"/>
  <c r="CG58" i="1" s="1"/>
  <c r="CG60" i="1" s="1"/>
  <c r="CG51" i="1" l="1"/>
  <c r="CG52" i="1" s="1"/>
  <c r="CH55" i="1" l="1"/>
  <c r="CH58" i="1" s="1"/>
  <c r="CH60" i="1" s="1"/>
  <c r="CH51" i="1" l="1"/>
  <c r="CH52" i="1" s="1"/>
  <c r="CI55" i="1" l="1"/>
  <c r="CI58" i="1" s="1"/>
  <c r="CI60" i="1" s="1"/>
  <c r="CI51" i="1"/>
  <c r="CI52" i="1" l="1"/>
  <c r="CJ55" i="1" l="1"/>
  <c r="CJ58" i="1" s="1"/>
  <c r="CJ60" i="1" s="1"/>
  <c r="CJ51" i="1" l="1"/>
  <c r="CJ52" i="1" s="1"/>
  <c r="CK55" i="1" l="1"/>
  <c r="CK58" i="1" s="1"/>
  <c r="CK60" i="1" s="1"/>
  <c r="CK51" i="1"/>
  <c r="CK52" i="1" l="1"/>
  <c r="CL55" i="1" s="1"/>
  <c r="CL58" i="1" s="1"/>
  <c r="CL60" i="1" s="1"/>
  <c r="CL51" i="1" l="1"/>
  <c r="CL52" i="1" s="1"/>
  <c r="CM55" i="1" s="1"/>
  <c r="CM58" i="1" s="1"/>
  <c r="CM60" i="1" s="1"/>
  <c r="CM51" i="1" l="1"/>
  <c r="CM52" i="1" l="1"/>
  <c r="CN55" i="1" l="1"/>
  <c r="CN58" i="1" s="1"/>
  <c r="CN60" i="1" s="1"/>
  <c r="CN51" i="1" l="1"/>
  <c r="CN52" i="1" l="1"/>
  <c r="CO55" i="1" s="1"/>
  <c r="CO58" i="1" s="1"/>
  <c r="CO60" i="1" s="1"/>
  <c r="CO51" i="1" l="1"/>
  <c r="CO52" i="1" l="1"/>
  <c r="CP55" i="1" s="1"/>
  <c r="CP58" i="1" s="1"/>
  <c r="CP60" i="1" s="1"/>
  <c r="CP51" i="1" l="1"/>
  <c r="CP52" i="1" l="1"/>
  <c r="CQ55" i="1" s="1"/>
  <c r="CQ58" i="1" s="1"/>
  <c r="CQ60" i="1" s="1"/>
  <c r="CQ51" i="1" l="1"/>
  <c r="CQ52" i="1" l="1"/>
  <c r="CR55" i="1" l="1"/>
  <c r="CR58" i="1" s="1"/>
  <c r="CR60" i="1" s="1"/>
  <c r="CR51" i="1" l="1"/>
  <c r="CR52" i="1" s="1"/>
  <c r="CS55" i="1" l="1"/>
  <c r="CS58" i="1" s="1"/>
  <c r="CS60" i="1" s="1"/>
  <c r="CS51" i="1"/>
  <c r="CS52" i="1" l="1"/>
  <c r="CT55" i="1" s="1"/>
  <c r="CT58" i="1" s="1"/>
  <c r="CT60" i="1" s="1"/>
  <c r="CT51" i="1" l="1"/>
  <c r="CT52" i="1" l="1"/>
  <c r="CU55" i="1" s="1"/>
  <c r="CU58" i="1" s="1"/>
  <c r="CU60" i="1" s="1"/>
  <c r="CU51" i="1" l="1"/>
  <c r="CU52" i="1" s="1"/>
  <c r="CV55" i="1" s="1"/>
  <c r="CV58" i="1" s="1"/>
  <c r="CV60" i="1" s="1"/>
  <c r="CV51" i="1" l="1"/>
  <c r="CV52" i="1" l="1"/>
  <c r="CW55" i="1" s="1"/>
  <c r="CW58" i="1" s="1"/>
  <c r="CW60" i="1" s="1"/>
  <c r="CW51" i="1" l="1"/>
  <c r="CW52" i="1" l="1"/>
  <c r="CX55" i="1" s="1"/>
  <c r="CX58" i="1" s="1"/>
  <c r="CX60" i="1" s="1"/>
  <c r="CX51" i="1" l="1"/>
  <c r="CX52" i="1" l="1"/>
  <c r="CY55" i="1" l="1"/>
  <c r="CY58" i="1" s="1"/>
  <c r="CY60" i="1" s="1"/>
  <c r="CY51" i="1" l="1"/>
  <c r="CY52" i="1" s="1"/>
  <c r="CZ55" i="1" s="1"/>
  <c r="CZ58" i="1" s="1"/>
  <c r="CZ60" i="1" s="1"/>
  <c r="CZ51" i="1" l="1"/>
  <c r="CZ52" i="1" l="1"/>
  <c r="DA55" i="1" l="1"/>
  <c r="DA58" i="1" s="1"/>
  <c r="DA60" i="1" s="1"/>
  <c r="DA51" i="1" l="1"/>
  <c r="DA52" i="1" l="1"/>
  <c r="DB55" i="1" s="1"/>
  <c r="DB58" i="1" s="1"/>
  <c r="DB60" i="1" s="1"/>
  <c r="DB51" i="1" l="1"/>
  <c r="DB52" i="1" l="1"/>
  <c r="DC55" i="1" s="1"/>
  <c r="DC58" i="1" s="1"/>
  <c r="DC60" i="1" s="1"/>
  <c r="DC51" i="1" l="1"/>
  <c r="DC52" i="1" l="1"/>
  <c r="DD55" i="1" s="1"/>
  <c r="DD58" i="1" s="1"/>
  <c r="DD60" i="1" s="1"/>
  <c r="DD51" i="1" l="1"/>
  <c r="DD52" i="1" l="1"/>
  <c r="DE55" i="1" s="1"/>
  <c r="DE58" i="1" s="1"/>
  <c r="DE60" i="1" s="1"/>
  <c r="DE51" i="1" l="1"/>
  <c r="DE52" i="1" l="1"/>
  <c r="DF55" i="1" s="1"/>
  <c r="DF58" i="1" s="1"/>
  <c r="DF60" i="1" s="1"/>
  <c r="DF51" i="1" l="1"/>
  <c r="DF52" i="1" l="1"/>
  <c r="DG55" i="1" s="1"/>
  <c r="DG58" i="1" s="1"/>
  <c r="DG60" i="1" s="1"/>
  <c r="DG51" i="1" l="1"/>
  <c r="DG52" i="1" l="1"/>
  <c r="DH55" i="1" s="1"/>
  <c r="DH58" i="1" s="1"/>
  <c r="DH60" i="1" s="1"/>
  <c r="DH51" i="1" l="1"/>
  <c r="DH52" i="1" l="1"/>
  <c r="DI55" i="1" s="1"/>
  <c r="DI58" i="1" s="1"/>
  <c r="DI60" i="1" s="1"/>
  <c r="DI51" i="1" l="1"/>
  <c r="DI52" i="1" l="1"/>
  <c r="DJ55" i="1" l="1"/>
  <c r="DJ58" i="1" s="1"/>
  <c r="DJ60" i="1" s="1"/>
  <c r="DJ51" i="1" l="1"/>
  <c r="DJ52" i="1" l="1"/>
  <c r="DK55" i="1" s="1"/>
  <c r="DK58" i="1" s="1"/>
  <c r="DK60" i="1" s="1"/>
  <c r="DK51" i="1" l="1"/>
  <c r="DK52" i="1" l="1"/>
  <c r="DL55" i="1" s="1"/>
  <c r="DL58" i="1" s="1"/>
  <c r="DL60" i="1" s="1"/>
  <c r="DL51" i="1" l="1"/>
  <c r="DL52" i="1" l="1"/>
  <c r="DM55" i="1" s="1"/>
  <c r="DM58" i="1" s="1"/>
  <c r="DM60" i="1" s="1"/>
  <c r="DM51" i="1" l="1"/>
  <c r="DM52" i="1" l="1"/>
  <c r="DN55" i="1" s="1"/>
  <c r="DN58" i="1" s="1"/>
  <c r="DN60" i="1" s="1"/>
  <c r="DN51" i="1" l="1"/>
  <c r="DN52" i="1" s="1"/>
  <c r="DO55" i="1" l="1"/>
  <c r="DO58" i="1" s="1"/>
  <c r="DO60" i="1" s="1"/>
  <c r="DO51" i="1"/>
  <c r="DO52" i="1" l="1"/>
  <c r="DP55" i="1" s="1"/>
  <c r="DP58" i="1" s="1"/>
  <c r="DP60" i="1" s="1"/>
  <c r="DP51" i="1" l="1"/>
  <c r="DP52" i="1" l="1"/>
  <c r="DQ55" i="1" s="1"/>
  <c r="DQ58" i="1" s="1"/>
  <c r="DQ60" i="1" s="1"/>
  <c r="DQ51" i="1" l="1"/>
  <c r="DQ52" i="1" s="1"/>
  <c r="DR55" i="1" l="1"/>
  <c r="DR58" i="1" s="1"/>
  <c r="DR60" i="1" s="1"/>
  <c r="DR51" i="1"/>
  <c r="DR52" i="1" l="1"/>
  <c r="DS55" i="1" s="1"/>
  <c r="DS58" i="1" s="1"/>
  <c r="DS60" i="1" s="1"/>
  <c r="DS51" i="1" l="1"/>
  <c r="DS52" i="1" l="1"/>
  <c r="DT55" i="1" s="1"/>
  <c r="DT58" i="1" s="1"/>
  <c r="DT60" i="1" s="1"/>
  <c r="DT51" i="1" l="1"/>
  <c r="DT52" i="1" l="1"/>
  <c r="DU55" i="1" s="1"/>
  <c r="DU58" i="1" s="1"/>
  <c r="DU60" i="1" s="1"/>
  <c r="DU51" i="1" l="1"/>
  <c r="DU52" i="1" l="1"/>
  <c r="DV55" i="1" s="1"/>
  <c r="DV58" i="1" s="1"/>
  <c r="DV60" i="1" s="1"/>
  <c r="DV51" i="1" l="1"/>
  <c r="DV52" i="1" l="1"/>
  <c r="DW55" i="1" l="1"/>
  <c r="DW58" i="1" s="1"/>
  <c r="DW60" i="1" s="1"/>
  <c r="DW51" i="1" l="1"/>
  <c r="DW52" i="1" s="1"/>
  <c r="DX55" i="1" l="1"/>
  <c r="DX58" i="1" s="1"/>
  <c r="DX60" i="1" s="1"/>
  <c r="DX51" i="1"/>
  <c r="DX52" i="1" l="1"/>
  <c r="DY55" i="1"/>
  <c r="DY58" i="1" s="1"/>
  <c r="DY60" i="1" s="1"/>
  <c r="DY51" i="1" l="1"/>
  <c r="DY52" i="1" l="1"/>
  <c r="DZ55" i="1" l="1"/>
  <c r="DZ58" i="1" s="1"/>
  <c r="DZ60" i="1" s="1"/>
  <c r="DZ51" i="1" l="1"/>
  <c r="DZ52" i="1" l="1"/>
  <c r="EA55" i="1" s="1"/>
  <c r="EA58" i="1" s="1"/>
  <c r="EA60" i="1" s="1"/>
  <c r="EA51" i="1" l="1"/>
  <c r="EA52" i="1" l="1"/>
  <c r="EB55" i="1" s="1"/>
  <c r="EB58" i="1" s="1"/>
  <c r="EB60" i="1" s="1"/>
  <c r="EB51" i="1" l="1"/>
  <c r="EB52" i="1" l="1"/>
  <c r="EC55" i="1" l="1"/>
  <c r="EC58" i="1" s="1"/>
  <c r="EC60" i="1" s="1"/>
  <c r="EC51" i="1"/>
  <c r="EC52" i="1" l="1"/>
  <c r="ED55" i="1" l="1"/>
  <c r="ED58" i="1" s="1"/>
  <c r="ED60" i="1" s="1"/>
  <c r="ED51" i="1" l="1"/>
  <c r="ED52" i="1" s="1"/>
  <c r="EE55" i="1" l="1"/>
  <c r="EE58" i="1" s="1"/>
  <c r="EE60" i="1" s="1"/>
  <c r="EE51" i="1" l="1"/>
  <c r="EE52" i="1" l="1"/>
  <c r="EF55" i="1" s="1"/>
  <c r="EF58" i="1" s="1"/>
  <c r="EF60" i="1" l="1"/>
  <c r="G56" i="1" s="1"/>
  <c r="G54" i="1"/>
  <c r="EF51" i="1"/>
  <c r="EF52" i="1" l="1"/>
  <c r="D43" i="1"/>
  <c r="E44" i="1" l="1"/>
  <c r="E47" i="1" s="1"/>
  <c r="N52" i="1"/>
  <c r="N58" i="1" s="1"/>
  <c r="G53" i="1" l="1"/>
  <c r="G57" i="1" s="1"/>
  <c r="H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Morgan</author>
  </authors>
  <commentList>
    <comment ref="Q10" authorId="0" shapeId="0" xr:uid="{BB909417-6B6F-408C-BA40-ACB0E3B4E007}">
      <text>
        <r>
          <rPr>
            <b/>
            <sz val="11"/>
            <color indexed="81"/>
            <rFont val="Tahoma"/>
            <family val="2"/>
          </rPr>
          <t>Mark Morgan:</t>
        </r>
        <r>
          <rPr>
            <sz val="11"/>
            <color indexed="81"/>
            <rFont val="Tahoma"/>
            <family val="2"/>
          </rPr>
          <t xml:space="preserve">
• EDATE – Adds on months to any given date. Cell Q10 (Feb-21) is 1 month forward from cell P10 (Jan-21). Use this function to create dynamic cash flow dates off a starting date (G6).</t>
        </r>
      </text>
    </comment>
    <comment ref="H26" authorId="0" shapeId="0" xr:uid="{95241E34-AD0D-49EF-A976-B8803A41F497}">
      <text>
        <r>
          <rPr>
            <b/>
            <sz val="11"/>
            <color indexed="81"/>
            <rFont val="Tahoma"/>
            <family val="2"/>
          </rPr>
          <t>Mark Morgan:</t>
        </r>
        <r>
          <rPr>
            <sz val="11"/>
            <color indexed="81"/>
            <rFont val="Tahoma"/>
            <family val="2"/>
          </rPr>
          <t xml:space="preserve">
• PMT - Is a financial function that returns the periodic payment for a loan. All you need to do is stick in the interest rate, the number of periods of payment and the loan balance. The result will be a combination of both capital and interest repayments, it is up to you to separate them.</t>
        </r>
      </text>
    </comment>
    <comment ref="P43" authorId="0" shapeId="0" xr:uid="{C2210A66-D61E-4B04-AC3A-D084A5D09968}">
      <text>
        <r>
          <rPr>
            <b/>
            <sz val="11"/>
            <color indexed="81"/>
            <rFont val="Tahoma"/>
            <family val="2"/>
          </rPr>
          <t>Mark Morgan:</t>
        </r>
        <r>
          <rPr>
            <sz val="11"/>
            <color indexed="81"/>
            <rFont val="Tahoma"/>
            <family val="2"/>
          </rPr>
          <t xml:space="preserve">
• MIN – Returns the smallest number in the range/selection. This helps with forcing numbers never to go below a certain set amount of your own choosing.</t>
        </r>
      </text>
    </comment>
    <comment ref="P51" authorId="0" shapeId="0" xr:uid="{15E4CAB1-BA1B-4815-8D20-958A1D6534BD}">
      <text>
        <r>
          <rPr>
            <b/>
            <sz val="11"/>
            <color indexed="81"/>
            <rFont val="Tahoma"/>
            <family val="2"/>
          </rPr>
          <t>Mark Morgan:</t>
        </r>
        <r>
          <rPr>
            <sz val="11"/>
            <color indexed="81"/>
            <rFont val="Tahoma"/>
            <family val="2"/>
          </rPr>
          <t xml:space="preserve">
• MAX – Returns the largest number in the range/selection.</t>
        </r>
      </text>
    </comment>
    <comment ref="G54" authorId="0" shapeId="0" xr:uid="{DBBED66A-8469-4278-A320-5C25119DC532}">
      <text>
        <r>
          <rPr>
            <b/>
            <sz val="11"/>
            <color indexed="81"/>
            <rFont val="Tahoma"/>
            <family val="2"/>
          </rPr>
          <t>Mark Morgan:</t>
        </r>
        <r>
          <rPr>
            <sz val="11"/>
            <color indexed="81"/>
            <rFont val="Tahoma"/>
            <family val="2"/>
          </rPr>
          <t xml:space="preserve">
• XIRR – Because my dates are no longer constant (different amount of days in each month) I need to use XIRR to produce a proper IRR result.</t>
        </r>
      </text>
    </comment>
  </commentList>
</comments>
</file>

<file path=xl/sharedStrings.xml><?xml version="1.0" encoding="utf-8"?>
<sst xmlns="http://schemas.openxmlformats.org/spreadsheetml/2006/main" count="101" uniqueCount="89">
  <si>
    <t>Blue = Input</t>
  </si>
  <si>
    <t>Black = Output/Calculation</t>
  </si>
  <si>
    <t>Purchase Price</t>
  </si>
  <si>
    <t>Legend</t>
  </si>
  <si>
    <t>Purchase Costs</t>
  </si>
  <si>
    <t>Costs</t>
  </si>
  <si>
    <t>Accomodation Schedule</t>
  </si>
  <si>
    <t># units</t>
  </si>
  <si>
    <t>Apartment Type</t>
  </si>
  <si>
    <t>Rent p/m</t>
  </si>
  <si>
    <t>Studio</t>
  </si>
  <si>
    <t>1 Bed Apart.</t>
  </si>
  <si>
    <t>3 Bed Apart.</t>
  </si>
  <si>
    <t>2 Bed Apart.</t>
  </si>
  <si>
    <t>Appraisal</t>
  </si>
  <si>
    <t>Build Costs</t>
  </si>
  <si>
    <t>Square foot</t>
  </si>
  <si>
    <t>Total Purchase Cost</t>
  </si>
  <si>
    <t>Total Build Cost</t>
  </si>
  <si>
    <t>Build program</t>
  </si>
  <si>
    <t>Rental Income p/a</t>
  </si>
  <si>
    <t>Management Cost</t>
  </si>
  <si>
    <t>NOI p/a</t>
  </si>
  <si>
    <t>Yield on Cost</t>
  </si>
  <si>
    <t>Years held after PC</t>
  </si>
  <si>
    <t>Operational Income</t>
  </si>
  <si>
    <t>Total Income from Operations</t>
  </si>
  <si>
    <t>Net Yield to Dispose</t>
  </si>
  <si>
    <t>Sale price</t>
  </si>
  <si>
    <t>Net Sale</t>
  </si>
  <si>
    <t>Disposal/Sale</t>
  </si>
  <si>
    <t>Rental Income</t>
  </si>
  <si>
    <t>Sale</t>
  </si>
  <si>
    <t>Total</t>
  </si>
  <si>
    <t>Sqft NIA</t>
  </si>
  <si>
    <t>Build GIA</t>
  </si>
  <si>
    <t>Hard Build cost psf</t>
  </si>
  <si>
    <t>Soft Build Costs</t>
  </si>
  <si>
    <t>Stamp Duty</t>
  </si>
  <si>
    <t>Legal</t>
  </si>
  <si>
    <t>Due Diligence</t>
  </si>
  <si>
    <t>Construction Finance</t>
  </si>
  <si>
    <t>Loan To Cost</t>
  </si>
  <si>
    <t>Interest</t>
  </si>
  <si>
    <t>Loan Pre-Interest Reserve</t>
  </si>
  <si>
    <t>Analysis Start Date</t>
  </si>
  <si>
    <t>Investment Finance</t>
  </si>
  <si>
    <t>Loan to value</t>
  </si>
  <si>
    <t>Amortisation</t>
  </si>
  <si>
    <t>Interest payment p/a</t>
  </si>
  <si>
    <t>Capital payment p/a</t>
  </si>
  <si>
    <t>Stabilised NOI</t>
  </si>
  <si>
    <t>DSCR</t>
  </si>
  <si>
    <t>Hard Build Costs</t>
  </si>
  <si>
    <t>Build Start Date</t>
  </si>
  <si>
    <t>PC</t>
  </si>
  <si>
    <t>Cash Flow</t>
  </si>
  <si>
    <t>Sale Date</t>
  </si>
  <si>
    <t>Sales Cost</t>
  </si>
  <si>
    <t>Cash flow before finance</t>
  </si>
  <si>
    <t>Investment Finance Drawdown</t>
  </si>
  <si>
    <t>Beginning Balance</t>
  </si>
  <si>
    <t>Payment</t>
  </si>
  <si>
    <t>Capital Payment</t>
  </si>
  <si>
    <t>Ending Balance</t>
  </si>
  <si>
    <t>Construction Draw Schedule</t>
  </si>
  <si>
    <t>Equity Schedule</t>
  </si>
  <si>
    <t>Equity Funded</t>
  </si>
  <si>
    <t>Remaining Balance</t>
  </si>
  <si>
    <t>Cumulative Balance</t>
  </si>
  <si>
    <t>Debt Schedule</t>
  </si>
  <si>
    <t>Debt Funded</t>
  </si>
  <si>
    <t>Capitalised Interest</t>
  </si>
  <si>
    <t>Revenue</t>
  </si>
  <si>
    <t>Loan Payback</t>
  </si>
  <si>
    <t>Cash Flow after Investment Finance</t>
  </si>
  <si>
    <t>Cash flow after finance</t>
  </si>
  <si>
    <t>Cumulative cash flow</t>
  </si>
  <si>
    <t>Loan Post-Interest Reserve</t>
  </si>
  <si>
    <t>Loan Cost</t>
  </si>
  <si>
    <t>Total Project Cost</t>
  </si>
  <si>
    <t>Results</t>
  </si>
  <si>
    <t>Profit</t>
  </si>
  <si>
    <t>IRR</t>
  </si>
  <si>
    <t>Unlevered IRR</t>
  </si>
  <si>
    <t>Total Project Income</t>
  </si>
  <si>
    <t>Required Equity</t>
  </si>
  <si>
    <t>Equity Multiple</t>
  </si>
  <si>
    <t>New to Level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</si>
</sst>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#&quot; years&quot;"/>
    <numFmt numFmtId="166" formatCode="#,##0.00_ ;[Red]\-#,##0.00\ "/>
    <numFmt numFmtId="167" formatCode="#,###&quot; months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indexed="81"/>
      <name val="Tahoma"/>
      <family val="2"/>
    </font>
    <font>
      <sz val="11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164" fontId="0" fillId="0" borderId="0" xfId="0" applyNumberFormat="1"/>
    <xf numFmtId="164" fontId="0" fillId="2" borderId="0" xfId="0" applyNumberFormat="1" applyFill="1"/>
    <xf numFmtId="164" fontId="4" fillId="2" borderId="0" xfId="0" applyNumberFormat="1" applyFont="1" applyFill="1"/>
    <xf numFmtId="164" fontId="0" fillId="2" borderId="0" xfId="0" applyNumberFormat="1" applyFill="1" applyBorder="1"/>
    <xf numFmtId="164" fontId="4" fillId="2" borderId="0" xfId="0" applyNumberFormat="1" applyFont="1" applyFill="1" applyBorder="1"/>
    <xf numFmtId="164" fontId="0" fillId="2" borderId="1" xfId="0" applyNumberFormat="1" applyFill="1" applyBorder="1"/>
    <xf numFmtId="164" fontId="3" fillId="3" borderId="1" xfId="0" applyNumberFormat="1" applyFont="1" applyFill="1" applyBorder="1"/>
    <xf numFmtId="164" fontId="7" fillId="3" borderId="1" xfId="0" applyNumberFormat="1" applyFont="1" applyFill="1" applyBorder="1"/>
    <xf numFmtId="164" fontId="3" fillId="3" borderId="3" xfId="0" applyNumberFormat="1" applyFont="1" applyFill="1" applyBorder="1"/>
    <xf numFmtId="164" fontId="0" fillId="2" borderId="2" xfId="0" applyNumberFormat="1" applyFill="1" applyBorder="1"/>
    <xf numFmtId="164" fontId="9" fillId="2" borderId="0" xfId="0" applyNumberFormat="1" applyFont="1" applyFill="1"/>
    <xf numFmtId="164" fontId="2" fillId="2" borderId="0" xfId="0" applyNumberFormat="1" applyFont="1" applyFill="1"/>
    <xf numFmtId="164" fontId="2" fillId="2" borderId="0" xfId="0" applyNumberFormat="1" applyFont="1" applyFill="1" applyAlignment="1">
      <alignment horizontal="right"/>
    </xf>
    <xf numFmtId="164" fontId="2" fillId="2" borderId="2" xfId="0" applyNumberFormat="1" applyFont="1" applyFill="1" applyBorder="1" applyAlignment="1">
      <alignment horizontal="right"/>
    </xf>
    <xf numFmtId="164" fontId="6" fillId="2" borderId="2" xfId="0" applyNumberFormat="1" applyFont="1" applyFill="1" applyBorder="1"/>
    <xf numFmtId="10" fontId="4" fillId="2" borderId="0" xfId="1" applyNumberFormat="1" applyFont="1" applyFill="1"/>
    <xf numFmtId="164" fontId="8" fillId="2" borderId="1" xfId="0" applyNumberFormat="1" applyFont="1" applyFill="1" applyBorder="1"/>
    <xf numFmtId="164" fontId="8" fillId="2" borderId="0" xfId="0" applyNumberFormat="1" applyFont="1" applyFill="1"/>
    <xf numFmtId="164" fontId="4" fillId="2" borderId="1" xfId="0" applyNumberFormat="1" applyFont="1" applyFill="1" applyBorder="1"/>
    <xf numFmtId="164" fontId="2" fillId="2" borderId="1" xfId="0" applyNumberFormat="1" applyFont="1" applyFill="1" applyBorder="1"/>
    <xf numFmtId="10" fontId="0" fillId="2" borderId="0" xfId="1" applyNumberFormat="1" applyFont="1" applyFill="1"/>
    <xf numFmtId="164" fontId="2" fillId="2" borderId="0" xfId="0" applyNumberFormat="1" applyFont="1" applyFill="1" applyBorder="1"/>
    <xf numFmtId="164" fontId="0" fillId="0" borderId="0" xfId="0" applyNumberFormat="1" applyFill="1" applyBorder="1"/>
    <xf numFmtId="164" fontId="3" fillId="0" borderId="0" xfId="0" applyNumberFormat="1" applyFont="1" applyFill="1" applyBorder="1"/>
    <xf numFmtId="164" fontId="10" fillId="2" borderId="0" xfId="0" applyNumberFormat="1" applyFont="1" applyFill="1"/>
    <xf numFmtId="10" fontId="4" fillId="2" borderId="0" xfId="1" applyNumberFormat="1" applyFont="1" applyFill="1" applyBorder="1"/>
    <xf numFmtId="164" fontId="0" fillId="2" borderId="0" xfId="0" applyNumberFormat="1" applyFont="1" applyFill="1" applyBorder="1"/>
    <xf numFmtId="164" fontId="0" fillId="2" borderId="1" xfId="0" applyNumberFormat="1" applyFont="1" applyFill="1" applyBorder="1"/>
    <xf numFmtId="164" fontId="11" fillId="2" borderId="0" xfId="0" applyNumberFormat="1" applyFont="1" applyFill="1"/>
    <xf numFmtId="165" fontId="4" fillId="2" borderId="0" xfId="0" applyNumberFormat="1" applyFont="1" applyFill="1"/>
    <xf numFmtId="167" fontId="11" fillId="2" borderId="0" xfId="0" applyNumberFormat="1" applyFont="1" applyFill="1"/>
    <xf numFmtId="17" fontId="11" fillId="2" borderId="0" xfId="0" applyNumberFormat="1" applyFont="1" applyFill="1" applyBorder="1"/>
    <xf numFmtId="164" fontId="11" fillId="2" borderId="0" xfId="0" applyNumberFormat="1" applyFont="1" applyFill="1" applyBorder="1"/>
    <xf numFmtId="17" fontId="10" fillId="2" borderId="0" xfId="0" applyNumberFormat="1" applyFont="1" applyFill="1" applyBorder="1"/>
    <xf numFmtId="164" fontId="0" fillId="2" borderId="4" xfId="0" applyNumberFormat="1" applyFill="1" applyBorder="1"/>
    <xf numFmtId="164" fontId="2" fillId="4" borderId="5" xfId="0" applyNumberFormat="1" applyFont="1" applyFill="1" applyBorder="1"/>
    <xf numFmtId="164" fontId="0" fillId="4" borderId="5" xfId="0" applyNumberFormat="1" applyFill="1" applyBorder="1"/>
    <xf numFmtId="164" fontId="0" fillId="2" borderId="6" xfId="0" applyNumberFormat="1" applyFill="1" applyBorder="1"/>
    <xf numFmtId="164" fontId="2" fillId="4" borderId="7" xfId="0" applyNumberFormat="1" applyFont="1" applyFill="1" applyBorder="1"/>
    <xf numFmtId="10" fontId="2" fillId="2" borderId="0" xfId="1" applyNumberFormat="1" applyFont="1" applyFill="1"/>
    <xf numFmtId="164" fontId="2" fillId="4" borderId="8" xfId="0" applyNumberFormat="1" applyFont="1" applyFill="1" applyBorder="1"/>
    <xf numFmtId="17" fontId="2" fillId="2" borderId="0" xfId="0" applyNumberFormat="1" applyFont="1" applyFill="1"/>
    <xf numFmtId="164" fontId="12" fillId="2" borderId="0" xfId="0" applyNumberFormat="1" applyFont="1" applyFill="1" applyBorder="1"/>
    <xf numFmtId="164" fontId="2" fillId="5" borderId="0" xfId="0" applyNumberFormat="1" applyFont="1" applyFill="1" applyBorder="1"/>
    <xf numFmtId="164" fontId="2" fillId="5" borderId="0" xfId="0" applyNumberFormat="1" applyFont="1" applyFill="1"/>
    <xf numFmtId="164" fontId="0" fillId="5" borderId="0" xfId="0" applyNumberFormat="1" applyFill="1"/>
    <xf numFmtId="10" fontId="4" fillId="5" borderId="0" xfId="1" applyNumberFormat="1" applyFont="1" applyFill="1" applyBorder="1"/>
    <xf numFmtId="164" fontId="9" fillId="5" borderId="0" xfId="0" applyNumberFormat="1" applyFont="1" applyFill="1"/>
    <xf numFmtId="164" fontId="0" fillId="5" borderId="0" xfId="0" applyNumberFormat="1" applyFill="1" applyBorder="1"/>
    <xf numFmtId="164" fontId="2" fillId="5" borderId="1" xfId="0" applyNumberFormat="1" applyFont="1" applyFill="1" applyBorder="1"/>
    <xf numFmtId="164" fontId="5" fillId="5" borderId="0" xfId="0" applyNumberFormat="1" applyFont="1" applyFill="1"/>
    <xf numFmtId="165" fontId="4" fillId="5" borderId="0" xfId="0" applyNumberFormat="1" applyFont="1" applyFill="1"/>
    <xf numFmtId="166" fontId="0" fillId="5" borderId="0" xfId="0" applyNumberFormat="1" applyFill="1"/>
    <xf numFmtId="10" fontId="2" fillId="5" borderId="0" xfId="1" applyNumberFormat="1" applyFont="1" applyFill="1"/>
    <xf numFmtId="166" fontId="2" fillId="5" borderId="0" xfId="0" applyNumberFormat="1" applyFont="1" applyFill="1"/>
    <xf numFmtId="164" fontId="0" fillId="5" borderId="2" xfId="0" applyNumberFormat="1" applyFill="1" applyBorder="1"/>
    <xf numFmtId="164" fontId="0" fillId="5" borderId="0" xfId="0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324969</xdr:colOff>
      <xdr:row>1</xdr:row>
      <xdr:rowOff>123265</xdr:rowOff>
    </xdr:from>
    <xdr:to>
      <xdr:col>4</xdr:col>
      <xdr:colOff>1131792</xdr:colOff>
      <xdr:row>4</xdr:row>
      <xdr:rowOff>171087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2D551E6-056F-4BE8-AABA-FFB32A93C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9851" y="313765"/>
          <a:ext cx="2106706" cy="6305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201706</xdr:colOff>
      <xdr:row>5</xdr:row>
      <xdr:rowOff>116052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4EB66D0-F1EA-402D-BF89-5516A98E7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406588" cy="1079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BDB7A-2CC3-4F1A-81AD-5A224A4BB592}">
  <dimension ref="A1:EI62"/>
  <sheetViews>
    <sheetView showZeros="0" tabSelected="1" zoomScale="85" zoomScaleNormal="85" workbookViewId="0">
      <selection activeCell="B3" activeCellId="1" sqref="F13 B3"/>
    </sheetView>
  </sheetViews>
  <sheetFormatPr defaultRowHeight="15" x14ac:dyDescent="0.25"/>
  <cols>
    <col min="1" max="1" width="9.140625" style="1"/>
    <col min="2" max="8" width="19.5703125" style="1" customWidth="1"/>
    <col min="9" max="9" width="21.85546875" style="1" customWidth="1"/>
    <col min="10" max="10" width="19.5703125" style="1" customWidth="1"/>
    <col min="11" max="11" width="7.140625" style="1" customWidth="1"/>
    <col min="12" max="12" width="6.42578125" style="1" customWidth="1"/>
    <col min="13" max="13" width="31" style="1" customWidth="1"/>
    <col min="14" max="14" width="15.140625" style="1" customWidth="1"/>
    <col min="15" max="15" width="9.140625" style="1"/>
    <col min="16" max="17" width="11.42578125" style="1" bestFit="1" customWidth="1"/>
    <col min="18" max="139" width="12.42578125" style="1" customWidth="1"/>
    <col min="140" max="16384" width="9.140625" style="1"/>
  </cols>
  <sheetData>
    <row r="1" spans="1:139" s="23" customForma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10"/>
    </row>
    <row r="2" spans="1:139" s="23" customFormat="1" ht="15.75" x14ac:dyDescent="0.25">
      <c r="A2" s="4"/>
      <c r="B2" s="4"/>
      <c r="C2" s="4"/>
      <c r="D2" s="4"/>
      <c r="E2" s="4"/>
      <c r="F2" s="43" t="s">
        <v>3</v>
      </c>
      <c r="G2" s="22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10"/>
    </row>
    <row r="3" spans="1:139" s="23" customFormat="1" x14ac:dyDescent="0.25">
      <c r="A3" s="4"/>
      <c r="B3" s="4"/>
      <c r="C3" s="4"/>
      <c r="D3" s="4"/>
      <c r="E3" s="4"/>
      <c r="F3" s="33" t="s">
        <v>0</v>
      </c>
      <c r="G3" s="22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10"/>
    </row>
    <row r="4" spans="1:139" s="23" customFormat="1" x14ac:dyDescent="0.25">
      <c r="A4" s="4"/>
      <c r="B4" s="4"/>
      <c r="C4" s="4"/>
      <c r="D4" s="4"/>
      <c r="E4" s="4"/>
      <c r="F4" s="22" t="s">
        <v>1</v>
      </c>
      <c r="G4" s="22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10"/>
    </row>
    <row r="5" spans="1:139" s="23" customFormat="1" x14ac:dyDescent="0.25">
      <c r="A5" s="4"/>
      <c r="B5" s="4"/>
      <c r="C5" s="4"/>
      <c r="D5" s="4"/>
      <c r="E5" s="4"/>
      <c r="F5" s="44" t="s">
        <v>88</v>
      </c>
      <c r="G5" s="4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10"/>
    </row>
    <row r="6" spans="1:139" s="23" customFormat="1" x14ac:dyDescent="0.25">
      <c r="A6" s="4"/>
      <c r="B6" s="4"/>
      <c r="C6" s="4"/>
      <c r="D6" s="4"/>
      <c r="E6" s="4"/>
      <c r="F6" s="22" t="s">
        <v>45</v>
      </c>
      <c r="G6" s="32">
        <v>44197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10"/>
    </row>
    <row r="7" spans="1:139" s="24" customFormat="1" ht="19.5" thickBot="1" x14ac:dyDescent="0.35">
      <c r="A7" s="8"/>
      <c r="B7" s="8" t="s">
        <v>14</v>
      </c>
      <c r="C7" s="8"/>
      <c r="D7" s="8"/>
      <c r="E7" s="7"/>
      <c r="F7" s="7"/>
      <c r="G7" s="7"/>
      <c r="H7" s="7"/>
      <c r="I7" s="7"/>
      <c r="J7" s="7"/>
      <c r="K7" s="9"/>
      <c r="L7" s="7"/>
      <c r="M7" s="8" t="s">
        <v>56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9"/>
    </row>
    <row r="8" spans="1:139" s="23" customFormat="1" ht="15.75" thickTop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10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10"/>
    </row>
    <row r="9" spans="1:139" ht="18.75" x14ac:dyDescent="0.3">
      <c r="A9" s="2"/>
      <c r="B9" s="11" t="s">
        <v>6</v>
      </c>
      <c r="C9" s="2"/>
      <c r="D9" s="2"/>
      <c r="E9" s="2"/>
      <c r="F9" s="4"/>
      <c r="G9" s="11" t="s">
        <v>25</v>
      </c>
      <c r="H9" s="2"/>
      <c r="I9" s="2"/>
      <c r="J9" s="2"/>
      <c r="K9" s="1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10"/>
    </row>
    <row r="10" spans="1:139" x14ac:dyDescent="0.25">
      <c r="A10" s="2"/>
      <c r="B10" s="2"/>
      <c r="C10" s="2"/>
      <c r="D10" s="2"/>
      <c r="E10" s="2"/>
      <c r="F10" s="4"/>
      <c r="G10" s="2"/>
      <c r="H10" s="2"/>
      <c r="I10" s="2"/>
      <c r="J10" s="2"/>
      <c r="K10" s="15"/>
      <c r="L10" s="2"/>
      <c r="M10" s="2"/>
      <c r="N10" s="2"/>
      <c r="O10" s="2"/>
      <c r="P10" s="42">
        <f>Sheet1!G6</f>
        <v>44197</v>
      </c>
      <c r="Q10" s="42">
        <f>EDATE(P10,1)</f>
        <v>44228</v>
      </c>
      <c r="R10" s="42">
        <f t="shared" ref="R10:AV10" si="0">EDATE(Q10,1)</f>
        <v>44256</v>
      </c>
      <c r="S10" s="42">
        <f t="shared" si="0"/>
        <v>44287</v>
      </c>
      <c r="T10" s="42">
        <f t="shared" si="0"/>
        <v>44317</v>
      </c>
      <c r="U10" s="42">
        <f t="shared" si="0"/>
        <v>44348</v>
      </c>
      <c r="V10" s="42">
        <f t="shared" si="0"/>
        <v>44378</v>
      </c>
      <c r="W10" s="42">
        <f t="shared" si="0"/>
        <v>44409</v>
      </c>
      <c r="X10" s="42">
        <f t="shared" si="0"/>
        <v>44440</v>
      </c>
      <c r="Y10" s="42">
        <f t="shared" si="0"/>
        <v>44470</v>
      </c>
      <c r="Z10" s="42">
        <f t="shared" si="0"/>
        <v>44501</v>
      </c>
      <c r="AA10" s="42">
        <f t="shared" si="0"/>
        <v>44531</v>
      </c>
      <c r="AB10" s="42">
        <f t="shared" si="0"/>
        <v>44562</v>
      </c>
      <c r="AC10" s="42">
        <f t="shared" si="0"/>
        <v>44593</v>
      </c>
      <c r="AD10" s="42">
        <f t="shared" si="0"/>
        <v>44621</v>
      </c>
      <c r="AE10" s="42">
        <f t="shared" si="0"/>
        <v>44652</v>
      </c>
      <c r="AF10" s="42">
        <f t="shared" si="0"/>
        <v>44682</v>
      </c>
      <c r="AG10" s="42">
        <f t="shared" si="0"/>
        <v>44713</v>
      </c>
      <c r="AH10" s="42">
        <f t="shared" si="0"/>
        <v>44743</v>
      </c>
      <c r="AI10" s="42">
        <f t="shared" si="0"/>
        <v>44774</v>
      </c>
      <c r="AJ10" s="42">
        <f t="shared" si="0"/>
        <v>44805</v>
      </c>
      <c r="AK10" s="42">
        <f t="shared" si="0"/>
        <v>44835</v>
      </c>
      <c r="AL10" s="42">
        <f t="shared" si="0"/>
        <v>44866</v>
      </c>
      <c r="AM10" s="42">
        <f t="shared" si="0"/>
        <v>44896</v>
      </c>
      <c r="AN10" s="42">
        <f t="shared" si="0"/>
        <v>44927</v>
      </c>
      <c r="AO10" s="42">
        <f t="shared" si="0"/>
        <v>44958</v>
      </c>
      <c r="AP10" s="42">
        <f t="shared" si="0"/>
        <v>44986</v>
      </c>
      <c r="AQ10" s="42">
        <f t="shared" si="0"/>
        <v>45017</v>
      </c>
      <c r="AR10" s="42">
        <f t="shared" si="0"/>
        <v>45047</v>
      </c>
      <c r="AS10" s="42">
        <f t="shared" si="0"/>
        <v>45078</v>
      </c>
      <c r="AT10" s="42">
        <f t="shared" si="0"/>
        <v>45108</v>
      </c>
      <c r="AU10" s="42">
        <f t="shared" si="0"/>
        <v>45139</v>
      </c>
      <c r="AV10" s="42">
        <f t="shared" si="0"/>
        <v>45170</v>
      </c>
      <c r="AW10" s="42">
        <f t="shared" ref="AW10:CB10" si="1">EDATE(AV10,1)</f>
        <v>45200</v>
      </c>
      <c r="AX10" s="42">
        <f t="shared" si="1"/>
        <v>45231</v>
      </c>
      <c r="AY10" s="42">
        <f t="shared" si="1"/>
        <v>45261</v>
      </c>
      <c r="AZ10" s="42">
        <f t="shared" si="1"/>
        <v>45292</v>
      </c>
      <c r="BA10" s="42">
        <f t="shared" si="1"/>
        <v>45323</v>
      </c>
      <c r="BB10" s="42">
        <f t="shared" si="1"/>
        <v>45352</v>
      </c>
      <c r="BC10" s="42">
        <f t="shared" si="1"/>
        <v>45383</v>
      </c>
      <c r="BD10" s="42">
        <f t="shared" si="1"/>
        <v>45413</v>
      </c>
      <c r="BE10" s="42">
        <f t="shared" si="1"/>
        <v>45444</v>
      </c>
      <c r="BF10" s="42">
        <f t="shared" si="1"/>
        <v>45474</v>
      </c>
      <c r="BG10" s="42">
        <f t="shared" si="1"/>
        <v>45505</v>
      </c>
      <c r="BH10" s="42">
        <f t="shared" si="1"/>
        <v>45536</v>
      </c>
      <c r="BI10" s="42">
        <f t="shared" si="1"/>
        <v>45566</v>
      </c>
      <c r="BJ10" s="42">
        <f t="shared" si="1"/>
        <v>45597</v>
      </c>
      <c r="BK10" s="42">
        <f t="shared" si="1"/>
        <v>45627</v>
      </c>
      <c r="BL10" s="42">
        <f t="shared" si="1"/>
        <v>45658</v>
      </c>
      <c r="BM10" s="42">
        <f t="shared" si="1"/>
        <v>45689</v>
      </c>
      <c r="BN10" s="42">
        <f t="shared" si="1"/>
        <v>45717</v>
      </c>
      <c r="BO10" s="42">
        <f t="shared" si="1"/>
        <v>45748</v>
      </c>
      <c r="BP10" s="42">
        <f t="shared" si="1"/>
        <v>45778</v>
      </c>
      <c r="BQ10" s="42">
        <f t="shared" si="1"/>
        <v>45809</v>
      </c>
      <c r="BR10" s="42">
        <f t="shared" si="1"/>
        <v>45839</v>
      </c>
      <c r="BS10" s="42">
        <f t="shared" si="1"/>
        <v>45870</v>
      </c>
      <c r="BT10" s="42">
        <f t="shared" si="1"/>
        <v>45901</v>
      </c>
      <c r="BU10" s="42">
        <f t="shared" si="1"/>
        <v>45931</v>
      </c>
      <c r="BV10" s="42">
        <f t="shared" si="1"/>
        <v>45962</v>
      </c>
      <c r="BW10" s="42">
        <f t="shared" si="1"/>
        <v>45992</v>
      </c>
      <c r="BX10" s="42">
        <f t="shared" si="1"/>
        <v>46023</v>
      </c>
      <c r="BY10" s="42">
        <f t="shared" si="1"/>
        <v>46054</v>
      </c>
      <c r="BZ10" s="42">
        <f t="shared" si="1"/>
        <v>46082</v>
      </c>
      <c r="CA10" s="42">
        <f t="shared" si="1"/>
        <v>46113</v>
      </c>
      <c r="CB10" s="42">
        <f t="shared" si="1"/>
        <v>46143</v>
      </c>
      <c r="CC10" s="42">
        <f t="shared" ref="CC10:DH10" si="2">EDATE(CB10,1)</f>
        <v>46174</v>
      </c>
      <c r="CD10" s="42">
        <f t="shared" si="2"/>
        <v>46204</v>
      </c>
      <c r="CE10" s="42">
        <f t="shared" si="2"/>
        <v>46235</v>
      </c>
      <c r="CF10" s="42">
        <f t="shared" si="2"/>
        <v>46266</v>
      </c>
      <c r="CG10" s="42">
        <f t="shared" si="2"/>
        <v>46296</v>
      </c>
      <c r="CH10" s="42">
        <f t="shared" si="2"/>
        <v>46327</v>
      </c>
      <c r="CI10" s="42">
        <f t="shared" si="2"/>
        <v>46357</v>
      </c>
      <c r="CJ10" s="42">
        <f t="shared" si="2"/>
        <v>46388</v>
      </c>
      <c r="CK10" s="42">
        <f t="shared" si="2"/>
        <v>46419</v>
      </c>
      <c r="CL10" s="42">
        <f t="shared" si="2"/>
        <v>46447</v>
      </c>
      <c r="CM10" s="42">
        <f t="shared" si="2"/>
        <v>46478</v>
      </c>
      <c r="CN10" s="42">
        <f t="shared" si="2"/>
        <v>46508</v>
      </c>
      <c r="CO10" s="42">
        <f t="shared" si="2"/>
        <v>46539</v>
      </c>
      <c r="CP10" s="42">
        <f t="shared" si="2"/>
        <v>46569</v>
      </c>
      <c r="CQ10" s="42">
        <f t="shared" si="2"/>
        <v>46600</v>
      </c>
      <c r="CR10" s="42">
        <f t="shared" si="2"/>
        <v>46631</v>
      </c>
      <c r="CS10" s="42">
        <f t="shared" si="2"/>
        <v>46661</v>
      </c>
      <c r="CT10" s="42">
        <f t="shared" si="2"/>
        <v>46692</v>
      </c>
      <c r="CU10" s="42">
        <f t="shared" si="2"/>
        <v>46722</v>
      </c>
      <c r="CV10" s="42">
        <f t="shared" si="2"/>
        <v>46753</v>
      </c>
      <c r="CW10" s="42">
        <f t="shared" si="2"/>
        <v>46784</v>
      </c>
      <c r="CX10" s="42">
        <f t="shared" si="2"/>
        <v>46813</v>
      </c>
      <c r="CY10" s="42">
        <f t="shared" si="2"/>
        <v>46844</v>
      </c>
      <c r="CZ10" s="42">
        <f t="shared" si="2"/>
        <v>46874</v>
      </c>
      <c r="DA10" s="42">
        <f t="shared" si="2"/>
        <v>46905</v>
      </c>
      <c r="DB10" s="42">
        <f t="shared" si="2"/>
        <v>46935</v>
      </c>
      <c r="DC10" s="42">
        <f t="shared" si="2"/>
        <v>46966</v>
      </c>
      <c r="DD10" s="42">
        <f t="shared" si="2"/>
        <v>46997</v>
      </c>
      <c r="DE10" s="42">
        <f t="shared" si="2"/>
        <v>47027</v>
      </c>
      <c r="DF10" s="42">
        <f t="shared" si="2"/>
        <v>47058</v>
      </c>
      <c r="DG10" s="42">
        <f t="shared" si="2"/>
        <v>47088</v>
      </c>
      <c r="DH10" s="42">
        <f t="shared" si="2"/>
        <v>47119</v>
      </c>
      <c r="DI10" s="42">
        <f t="shared" ref="DI10:EF10" si="3">EDATE(DH10,1)</f>
        <v>47150</v>
      </c>
      <c r="DJ10" s="42">
        <f t="shared" si="3"/>
        <v>47178</v>
      </c>
      <c r="DK10" s="42">
        <f t="shared" si="3"/>
        <v>47209</v>
      </c>
      <c r="DL10" s="42">
        <f t="shared" si="3"/>
        <v>47239</v>
      </c>
      <c r="DM10" s="42">
        <f t="shared" si="3"/>
        <v>47270</v>
      </c>
      <c r="DN10" s="42">
        <f t="shared" si="3"/>
        <v>47300</v>
      </c>
      <c r="DO10" s="42">
        <f t="shared" si="3"/>
        <v>47331</v>
      </c>
      <c r="DP10" s="42">
        <f t="shared" si="3"/>
        <v>47362</v>
      </c>
      <c r="DQ10" s="42">
        <f t="shared" si="3"/>
        <v>47392</v>
      </c>
      <c r="DR10" s="42">
        <f t="shared" si="3"/>
        <v>47423</v>
      </c>
      <c r="DS10" s="42">
        <f t="shared" si="3"/>
        <v>47453</v>
      </c>
      <c r="DT10" s="42">
        <f t="shared" si="3"/>
        <v>47484</v>
      </c>
      <c r="DU10" s="42">
        <f t="shared" si="3"/>
        <v>47515</v>
      </c>
      <c r="DV10" s="42">
        <f t="shared" si="3"/>
        <v>47543</v>
      </c>
      <c r="DW10" s="42">
        <f t="shared" si="3"/>
        <v>47574</v>
      </c>
      <c r="DX10" s="42">
        <f t="shared" si="3"/>
        <v>47604</v>
      </c>
      <c r="DY10" s="42">
        <f t="shared" si="3"/>
        <v>47635</v>
      </c>
      <c r="DZ10" s="42">
        <f t="shared" si="3"/>
        <v>47665</v>
      </c>
      <c r="EA10" s="42">
        <f t="shared" si="3"/>
        <v>47696</v>
      </c>
      <c r="EB10" s="42">
        <f t="shared" si="3"/>
        <v>47727</v>
      </c>
      <c r="EC10" s="42">
        <f t="shared" si="3"/>
        <v>47757</v>
      </c>
      <c r="ED10" s="42">
        <f t="shared" si="3"/>
        <v>47788</v>
      </c>
      <c r="EE10" s="42">
        <f t="shared" si="3"/>
        <v>47818</v>
      </c>
      <c r="EF10" s="42">
        <f t="shared" si="3"/>
        <v>47849</v>
      </c>
      <c r="EG10" s="10"/>
    </row>
    <row r="11" spans="1:139" x14ac:dyDescent="0.25">
      <c r="A11" s="2"/>
      <c r="B11" s="12" t="s">
        <v>8</v>
      </c>
      <c r="C11" s="13" t="s">
        <v>7</v>
      </c>
      <c r="D11" s="13" t="s">
        <v>9</v>
      </c>
      <c r="E11" s="13" t="s">
        <v>34</v>
      </c>
      <c r="F11" s="4"/>
      <c r="G11" s="2" t="s">
        <v>20</v>
      </c>
      <c r="H11" s="2"/>
      <c r="I11" s="2">
        <f>D16*12</f>
        <v>8946000</v>
      </c>
      <c r="J11" s="2"/>
      <c r="K11" s="15"/>
      <c r="L11" s="2"/>
      <c r="M11" s="2"/>
      <c r="N11" s="14" t="s">
        <v>33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10"/>
    </row>
    <row r="12" spans="1:139" ht="15.75" thickBot="1" x14ac:dyDescent="0.3">
      <c r="A12" s="2"/>
      <c r="B12" s="2" t="s">
        <v>10</v>
      </c>
      <c r="C12" s="3">
        <v>75</v>
      </c>
      <c r="D12" s="3">
        <v>1500</v>
      </c>
      <c r="E12" s="3">
        <v>450</v>
      </c>
      <c r="F12" s="4"/>
      <c r="G12" s="2" t="s">
        <v>21</v>
      </c>
      <c r="H12" s="16">
        <v>0.25</v>
      </c>
      <c r="I12" s="17">
        <f>I11*H12</f>
        <v>2236500</v>
      </c>
      <c r="J12" s="2"/>
      <c r="K12" s="15"/>
      <c r="L12" s="2"/>
      <c r="M12" s="2" t="str">
        <f>Sheet1!B21</f>
        <v>Purchase Price</v>
      </c>
      <c r="N12" s="10">
        <f>SUM(P12:EF12)</f>
        <v>-25000000</v>
      </c>
      <c r="O12" s="2"/>
      <c r="P12" s="2">
        <f>-Sheet1!D21</f>
        <v>-25000000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10"/>
    </row>
    <row r="13" spans="1:139" ht="15.75" thickTop="1" x14ac:dyDescent="0.25">
      <c r="A13" s="2"/>
      <c r="B13" s="2" t="s">
        <v>11</v>
      </c>
      <c r="C13" s="3">
        <v>150</v>
      </c>
      <c r="D13" s="3">
        <v>1800</v>
      </c>
      <c r="E13" s="3">
        <v>550</v>
      </c>
      <c r="F13" s="4"/>
      <c r="G13" s="12" t="s">
        <v>22</v>
      </c>
      <c r="H13" s="12"/>
      <c r="I13" s="12">
        <f>I11-I12</f>
        <v>6709500</v>
      </c>
      <c r="K13" s="15"/>
      <c r="L13" s="2"/>
      <c r="M13" s="2" t="str">
        <f>Sheet1!B22</f>
        <v>Stamp Duty</v>
      </c>
      <c r="N13" s="10">
        <f t="shared" ref="N13:N15" si="4">SUM(P13:EF13)</f>
        <v>-1250000</v>
      </c>
      <c r="O13" s="2"/>
      <c r="P13" s="2">
        <f>-Sheet1!D22</f>
        <v>-1250000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10"/>
    </row>
    <row r="14" spans="1:139" x14ac:dyDescent="0.25">
      <c r="A14" s="2"/>
      <c r="B14" s="2" t="s">
        <v>13</v>
      </c>
      <c r="C14" s="3">
        <v>120</v>
      </c>
      <c r="D14" s="3">
        <v>2400</v>
      </c>
      <c r="E14" s="3">
        <v>750</v>
      </c>
      <c r="F14" s="4"/>
      <c r="G14" s="2"/>
      <c r="H14" s="2"/>
      <c r="I14" s="2"/>
      <c r="J14" s="2"/>
      <c r="K14" s="10"/>
      <c r="L14" s="2"/>
      <c r="M14" s="2" t="str">
        <f>Sheet1!B23</f>
        <v>Legal</v>
      </c>
      <c r="N14" s="10">
        <f t="shared" si="4"/>
        <v>-50000</v>
      </c>
      <c r="O14" s="2"/>
      <c r="P14" s="2">
        <f>-Sheet1!D23</f>
        <v>-50000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10"/>
    </row>
    <row r="15" spans="1:139" ht="15.75" thickBot="1" x14ac:dyDescent="0.3">
      <c r="A15" s="2"/>
      <c r="B15" s="2" t="s">
        <v>12</v>
      </c>
      <c r="C15" s="19">
        <v>25</v>
      </c>
      <c r="D15" s="19">
        <v>3000</v>
      </c>
      <c r="E15" s="19">
        <v>1000</v>
      </c>
      <c r="F15" s="4"/>
      <c r="G15" s="2" t="s">
        <v>23</v>
      </c>
      <c r="H15" s="21">
        <f>I13/E47</f>
        <v>7.6234743409327704E-2</v>
      </c>
      <c r="I15" s="2"/>
      <c r="J15" s="2"/>
      <c r="K15" s="10"/>
      <c r="L15" s="2"/>
      <c r="M15" s="2" t="str">
        <f>Sheet1!B24</f>
        <v>Due Diligence</v>
      </c>
      <c r="N15" s="10">
        <f t="shared" si="4"/>
        <v>-50000</v>
      </c>
      <c r="O15" s="2"/>
      <c r="P15" s="2">
        <f>-Sheet1!D24</f>
        <v>-50000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10"/>
    </row>
    <row r="16" spans="1:139" ht="15.75" thickTop="1" x14ac:dyDescent="0.25">
      <c r="A16" s="2"/>
      <c r="B16" s="12" t="s">
        <v>33</v>
      </c>
      <c r="C16" s="25">
        <f>SUM(C12:C15)</f>
        <v>370</v>
      </c>
      <c r="D16" s="25">
        <f>SUMPRODUCT(D12:D15,$C$12:$C$15)</f>
        <v>745500</v>
      </c>
      <c r="E16" s="25">
        <f>SUMPRODUCT(E12:E15,$C$12:$C$15)</f>
        <v>231250</v>
      </c>
      <c r="F16" s="4"/>
      <c r="G16" s="2"/>
      <c r="H16" s="2"/>
      <c r="I16" s="2"/>
      <c r="J16" s="2"/>
      <c r="K16" s="10"/>
      <c r="L16" s="2"/>
      <c r="M16" s="2"/>
      <c r="N16" s="10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10"/>
    </row>
    <row r="17" spans="1:137" x14ac:dyDescent="0.25">
      <c r="A17" s="2"/>
      <c r="B17" s="2"/>
      <c r="C17" s="2"/>
      <c r="D17" s="2"/>
      <c r="E17" s="2"/>
      <c r="F17" s="4"/>
      <c r="G17" s="2" t="s">
        <v>24</v>
      </c>
      <c r="I17" s="30">
        <v>5</v>
      </c>
      <c r="J17" s="2"/>
      <c r="K17" s="10"/>
      <c r="L17" s="2"/>
      <c r="M17" s="2" t="s">
        <v>53</v>
      </c>
      <c r="N17" s="10">
        <f>SUM(P17:EF17)</f>
        <v>-54999999.999999985</v>
      </c>
      <c r="O17" s="2"/>
      <c r="P17" s="2">
        <f t="shared" ref="P17:AU17" si="5">IF(AND(P$10&gt;=$D$28,P$10&lt;$D$30),-$D34/$D$29,0)</f>
        <v>0</v>
      </c>
      <c r="Q17" s="2">
        <f t="shared" si="5"/>
        <v>0</v>
      </c>
      <c r="R17" s="2">
        <f t="shared" si="5"/>
        <v>-2291666.6666666665</v>
      </c>
      <c r="S17" s="2">
        <f t="shared" si="5"/>
        <v>-2291666.6666666665</v>
      </c>
      <c r="T17" s="2">
        <f t="shared" si="5"/>
        <v>-2291666.6666666665</v>
      </c>
      <c r="U17" s="2">
        <f t="shared" si="5"/>
        <v>-2291666.6666666665</v>
      </c>
      <c r="V17" s="2">
        <f t="shared" si="5"/>
        <v>-2291666.6666666665</v>
      </c>
      <c r="W17" s="2">
        <f t="shared" si="5"/>
        <v>-2291666.6666666665</v>
      </c>
      <c r="X17" s="2">
        <f t="shared" si="5"/>
        <v>-2291666.6666666665</v>
      </c>
      <c r="Y17" s="2">
        <f t="shared" si="5"/>
        <v>-2291666.6666666665</v>
      </c>
      <c r="Z17" s="2">
        <f t="shared" si="5"/>
        <v>-2291666.6666666665</v>
      </c>
      <c r="AA17" s="2">
        <f t="shared" si="5"/>
        <v>-2291666.6666666665</v>
      </c>
      <c r="AB17" s="2">
        <f t="shared" si="5"/>
        <v>-2291666.6666666665</v>
      </c>
      <c r="AC17" s="2">
        <f t="shared" si="5"/>
        <v>-2291666.6666666665</v>
      </c>
      <c r="AD17" s="2">
        <f t="shared" si="5"/>
        <v>-2291666.6666666665</v>
      </c>
      <c r="AE17" s="2">
        <f t="shared" si="5"/>
        <v>-2291666.6666666665</v>
      </c>
      <c r="AF17" s="2">
        <f t="shared" si="5"/>
        <v>-2291666.6666666665</v>
      </c>
      <c r="AG17" s="2">
        <f t="shared" si="5"/>
        <v>-2291666.6666666665</v>
      </c>
      <c r="AH17" s="2">
        <f t="shared" si="5"/>
        <v>-2291666.6666666665</v>
      </c>
      <c r="AI17" s="2">
        <f t="shared" si="5"/>
        <v>-2291666.6666666665</v>
      </c>
      <c r="AJ17" s="2">
        <f t="shared" si="5"/>
        <v>-2291666.6666666665</v>
      </c>
      <c r="AK17" s="2">
        <f t="shared" si="5"/>
        <v>-2291666.6666666665</v>
      </c>
      <c r="AL17" s="2">
        <f t="shared" si="5"/>
        <v>-2291666.6666666665</v>
      </c>
      <c r="AM17" s="2">
        <f t="shared" si="5"/>
        <v>-2291666.6666666665</v>
      </c>
      <c r="AN17" s="2">
        <f t="shared" si="5"/>
        <v>-2291666.6666666665</v>
      </c>
      <c r="AO17" s="2">
        <f t="shared" si="5"/>
        <v>-2291666.6666666665</v>
      </c>
      <c r="AP17" s="2">
        <f t="shared" si="5"/>
        <v>0</v>
      </c>
      <c r="AQ17" s="2">
        <f t="shared" si="5"/>
        <v>0</v>
      </c>
      <c r="AR17" s="2">
        <f t="shared" si="5"/>
        <v>0</v>
      </c>
      <c r="AS17" s="2">
        <f t="shared" si="5"/>
        <v>0</v>
      </c>
      <c r="AT17" s="2">
        <f t="shared" si="5"/>
        <v>0</v>
      </c>
      <c r="AU17" s="2">
        <f t="shared" si="5"/>
        <v>0</v>
      </c>
      <c r="AV17" s="2">
        <f t="shared" ref="AV17:CA17" si="6">IF(AND(AV$10&gt;=$D$28,AV$10&lt;$D$30),-$D34/$D$29,0)</f>
        <v>0</v>
      </c>
      <c r="AW17" s="2">
        <f t="shared" si="6"/>
        <v>0</v>
      </c>
      <c r="AX17" s="2">
        <f t="shared" si="6"/>
        <v>0</v>
      </c>
      <c r="AY17" s="2">
        <f t="shared" si="6"/>
        <v>0</v>
      </c>
      <c r="AZ17" s="2">
        <f t="shared" si="6"/>
        <v>0</v>
      </c>
      <c r="BA17" s="2">
        <f t="shared" si="6"/>
        <v>0</v>
      </c>
      <c r="BB17" s="2">
        <f t="shared" si="6"/>
        <v>0</v>
      </c>
      <c r="BC17" s="2">
        <f t="shared" si="6"/>
        <v>0</v>
      </c>
      <c r="BD17" s="2">
        <f t="shared" si="6"/>
        <v>0</v>
      </c>
      <c r="BE17" s="2">
        <f t="shared" si="6"/>
        <v>0</v>
      </c>
      <c r="BF17" s="2">
        <f t="shared" si="6"/>
        <v>0</v>
      </c>
      <c r="BG17" s="2">
        <f t="shared" si="6"/>
        <v>0</v>
      </c>
      <c r="BH17" s="2">
        <f t="shared" si="6"/>
        <v>0</v>
      </c>
      <c r="BI17" s="2">
        <f t="shared" si="6"/>
        <v>0</v>
      </c>
      <c r="BJ17" s="2">
        <f t="shared" si="6"/>
        <v>0</v>
      </c>
      <c r="BK17" s="2">
        <f t="shared" si="6"/>
        <v>0</v>
      </c>
      <c r="BL17" s="2">
        <f t="shared" si="6"/>
        <v>0</v>
      </c>
      <c r="BM17" s="2">
        <f t="shared" si="6"/>
        <v>0</v>
      </c>
      <c r="BN17" s="2">
        <f t="shared" si="6"/>
        <v>0</v>
      </c>
      <c r="BO17" s="2">
        <f t="shared" si="6"/>
        <v>0</v>
      </c>
      <c r="BP17" s="2">
        <f t="shared" si="6"/>
        <v>0</v>
      </c>
      <c r="BQ17" s="2">
        <f t="shared" si="6"/>
        <v>0</v>
      </c>
      <c r="BR17" s="2">
        <f t="shared" si="6"/>
        <v>0</v>
      </c>
      <c r="BS17" s="2">
        <f t="shared" si="6"/>
        <v>0</v>
      </c>
      <c r="BT17" s="2">
        <f t="shared" si="6"/>
        <v>0</v>
      </c>
      <c r="BU17" s="2">
        <f t="shared" si="6"/>
        <v>0</v>
      </c>
      <c r="BV17" s="2">
        <f t="shared" si="6"/>
        <v>0</v>
      </c>
      <c r="BW17" s="2">
        <f t="shared" si="6"/>
        <v>0</v>
      </c>
      <c r="BX17" s="2">
        <f t="shared" si="6"/>
        <v>0</v>
      </c>
      <c r="BY17" s="2">
        <f t="shared" si="6"/>
        <v>0</v>
      </c>
      <c r="BZ17" s="2">
        <f t="shared" si="6"/>
        <v>0</v>
      </c>
      <c r="CA17" s="2">
        <f t="shared" si="6"/>
        <v>0</v>
      </c>
      <c r="CB17" s="2">
        <f t="shared" ref="CB17:DG17" si="7">IF(AND(CB$10&gt;=$D$28,CB$10&lt;$D$30),-$D34/$D$29,0)</f>
        <v>0</v>
      </c>
      <c r="CC17" s="2">
        <f t="shared" si="7"/>
        <v>0</v>
      </c>
      <c r="CD17" s="2">
        <f t="shared" si="7"/>
        <v>0</v>
      </c>
      <c r="CE17" s="2">
        <f t="shared" si="7"/>
        <v>0</v>
      </c>
      <c r="CF17" s="2">
        <f t="shared" si="7"/>
        <v>0</v>
      </c>
      <c r="CG17" s="2">
        <f t="shared" si="7"/>
        <v>0</v>
      </c>
      <c r="CH17" s="2">
        <f t="shared" si="7"/>
        <v>0</v>
      </c>
      <c r="CI17" s="2">
        <f t="shared" si="7"/>
        <v>0</v>
      </c>
      <c r="CJ17" s="2">
        <f t="shared" si="7"/>
        <v>0</v>
      </c>
      <c r="CK17" s="2">
        <f t="shared" si="7"/>
        <v>0</v>
      </c>
      <c r="CL17" s="2">
        <f t="shared" si="7"/>
        <v>0</v>
      </c>
      <c r="CM17" s="2">
        <f t="shared" si="7"/>
        <v>0</v>
      </c>
      <c r="CN17" s="2">
        <f t="shared" si="7"/>
        <v>0</v>
      </c>
      <c r="CO17" s="2">
        <f t="shared" si="7"/>
        <v>0</v>
      </c>
      <c r="CP17" s="2">
        <f t="shared" si="7"/>
        <v>0</v>
      </c>
      <c r="CQ17" s="2">
        <f t="shared" si="7"/>
        <v>0</v>
      </c>
      <c r="CR17" s="2">
        <f t="shared" si="7"/>
        <v>0</v>
      </c>
      <c r="CS17" s="2">
        <f t="shared" si="7"/>
        <v>0</v>
      </c>
      <c r="CT17" s="2">
        <f t="shared" si="7"/>
        <v>0</v>
      </c>
      <c r="CU17" s="2">
        <f t="shared" si="7"/>
        <v>0</v>
      </c>
      <c r="CV17" s="2">
        <f t="shared" si="7"/>
        <v>0</v>
      </c>
      <c r="CW17" s="2">
        <f t="shared" si="7"/>
        <v>0</v>
      </c>
      <c r="CX17" s="2">
        <f t="shared" si="7"/>
        <v>0</v>
      </c>
      <c r="CY17" s="2">
        <f t="shared" si="7"/>
        <v>0</v>
      </c>
      <c r="CZ17" s="2">
        <f t="shared" si="7"/>
        <v>0</v>
      </c>
      <c r="DA17" s="2">
        <f t="shared" si="7"/>
        <v>0</v>
      </c>
      <c r="DB17" s="2">
        <f t="shared" si="7"/>
        <v>0</v>
      </c>
      <c r="DC17" s="2">
        <f t="shared" si="7"/>
        <v>0</v>
      </c>
      <c r="DD17" s="2">
        <f t="shared" si="7"/>
        <v>0</v>
      </c>
      <c r="DE17" s="2">
        <f t="shared" si="7"/>
        <v>0</v>
      </c>
      <c r="DF17" s="2">
        <f t="shared" si="7"/>
        <v>0</v>
      </c>
      <c r="DG17" s="2">
        <f t="shared" si="7"/>
        <v>0</v>
      </c>
      <c r="DH17" s="2">
        <f t="shared" ref="DH17:EF17" si="8">IF(AND(DH$10&gt;=$D$28,DH$10&lt;$D$30),-$D34/$D$29,0)</f>
        <v>0</v>
      </c>
      <c r="DI17" s="2">
        <f t="shared" si="8"/>
        <v>0</v>
      </c>
      <c r="DJ17" s="2">
        <f t="shared" si="8"/>
        <v>0</v>
      </c>
      <c r="DK17" s="2">
        <f t="shared" si="8"/>
        <v>0</v>
      </c>
      <c r="DL17" s="2">
        <f t="shared" si="8"/>
        <v>0</v>
      </c>
      <c r="DM17" s="2">
        <f t="shared" si="8"/>
        <v>0</v>
      </c>
      <c r="DN17" s="2">
        <f t="shared" si="8"/>
        <v>0</v>
      </c>
      <c r="DO17" s="2">
        <f t="shared" si="8"/>
        <v>0</v>
      </c>
      <c r="DP17" s="2">
        <f t="shared" si="8"/>
        <v>0</v>
      </c>
      <c r="DQ17" s="2">
        <f t="shared" si="8"/>
        <v>0</v>
      </c>
      <c r="DR17" s="2">
        <f t="shared" si="8"/>
        <v>0</v>
      </c>
      <c r="DS17" s="2">
        <f t="shared" si="8"/>
        <v>0</v>
      </c>
      <c r="DT17" s="2">
        <f t="shared" si="8"/>
        <v>0</v>
      </c>
      <c r="DU17" s="2">
        <f t="shared" si="8"/>
        <v>0</v>
      </c>
      <c r="DV17" s="2">
        <f t="shared" si="8"/>
        <v>0</v>
      </c>
      <c r="DW17" s="2">
        <f t="shared" si="8"/>
        <v>0</v>
      </c>
      <c r="DX17" s="2">
        <f t="shared" si="8"/>
        <v>0</v>
      </c>
      <c r="DY17" s="2">
        <f t="shared" si="8"/>
        <v>0</v>
      </c>
      <c r="DZ17" s="2">
        <f t="shared" si="8"/>
        <v>0</v>
      </c>
      <c r="EA17" s="2">
        <f t="shared" si="8"/>
        <v>0</v>
      </c>
      <c r="EB17" s="2">
        <f t="shared" si="8"/>
        <v>0</v>
      </c>
      <c r="EC17" s="2">
        <f t="shared" si="8"/>
        <v>0</v>
      </c>
      <c r="ED17" s="2">
        <f t="shared" si="8"/>
        <v>0</v>
      </c>
      <c r="EE17" s="2">
        <f t="shared" si="8"/>
        <v>0</v>
      </c>
      <c r="EF17" s="2">
        <f t="shared" si="8"/>
        <v>0</v>
      </c>
      <c r="EG17" s="10"/>
    </row>
    <row r="18" spans="1:137" ht="18.75" x14ac:dyDescent="0.3">
      <c r="A18" s="2"/>
      <c r="B18" s="11" t="s">
        <v>5</v>
      </c>
      <c r="C18" s="2"/>
      <c r="D18" s="2"/>
      <c r="E18" s="2"/>
      <c r="F18" s="4"/>
      <c r="G18" s="12" t="s">
        <v>26</v>
      </c>
      <c r="H18" s="12"/>
      <c r="I18" s="12"/>
      <c r="J18" s="12">
        <f>I17*I13</f>
        <v>33547500</v>
      </c>
      <c r="K18" s="10"/>
      <c r="L18" s="2"/>
      <c r="M18" s="2" t="s">
        <v>37</v>
      </c>
      <c r="N18" s="10">
        <f>SUM(P18:EF18)</f>
        <v>-5500000.0000000009</v>
      </c>
      <c r="O18" s="2"/>
      <c r="P18" s="2">
        <f t="shared" ref="P18:AU18" si="9">IF(AND(P$10&gt;=$D$28,P$10&lt;$D$30),-$D35/$D$29,0)</f>
        <v>0</v>
      </c>
      <c r="Q18" s="2">
        <f t="shared" si="9"/>
        <v>0</v>
      </c>
      <c r="R18" s="2">
        <f t="shared" si="9"/>
        <v>-229166.66666666666</v>
      </c>
      <c r="S18" s="2">
        <f t="shared" si="9"/>
        <v>-229166.66666666666</v>
      </c>
      <c r="T18" s="2">
        <f t="shared" si="9"/>
        <v>-229166.66666666666</v>
      </c>
      <c r="U18" s="2">
        <f t="shared" si="9"/>
        <v>-229166.66666666666</v>
      </c>
      <c r="V18" s="2">
        <f t="shared" si="9"/>
        <v>-229166.66666666666</v>
      </c>
      <c r="W18" s="2">
        <f t="shared" si="9"/>
        <v>-229166.66666666666</v>
      </c>
      <c r="X18" s="2">
        <f t="shared" si="9"/>
        <v>-229166.66666666666</v>
      </c>
      <c r="Y18" s="2">
        <f t="shared" si="9"/>
        <v>-229166.66666666666</v>
      </c>
      <c r="Z18" s="2">
        <f t="shared" si="9"/>
        <v>-229166.66666666666</v>
      </c>
      <c r="AA18" s="2">
        <f t="shared" si="9"/>
        <v>-229166.66666666666</v>
      </c>
      <c r="AB18" s="2">
        <f t="shared" si="9"/>
        <v>-229166.66666666666</v>
      </c>
      <c r="AC18" s="2">
        <f t="shared" si="9"/>
        <v>-229166.66666666666</v>
      </c>
      <c r="AD18" s="2">
        <f t="shared" si="9"/>
        <v>-229166.66666666666</v>
      </c>
      <c r="AE18" s="2">
        <f t="shared" si="9"/>
        <v>-229166.66666666666</v>
      </c>
      <c r="AF18" s="2">
        <f t="shared" si="9"/>
        <v>-229166.66666666666</v>
      </c>
      <c r="AG18" s="2">
        <f t="shared" si="9"/>
        <v>-229166.66666666666</v>
      </c>
      <c r="AH18" s="2">
        <f t="shared" si="9"/>
        <v>-229166.66666666666</v>
      </c>
      <c r="AI18" s="2">
        <f t="shared" si="9"/>
        <v>-229166.66666666666</v>
      </c>
      <c r="AJ18" s="2">
        <f t="shared" si="9"/>
        <v>-229166.66666666666</v>
      </c>
      <c r="AK18" s="2">
        <f t="shared" si="9"/>
        <v>-229166.66666666666</v>
      </c>
      <c r="AL18" s="2">
        <f t="shared" si="9"/>
        <v>-229166.66666666666</v>
      </c>
      <c r="AM18" s="2">
        <f t="shared" si="9"/>
        <v>-229166.66666666666</v>
      </c>
      <c r="AN18" s="2">
        <f t="shared" si="9"/>
        <v>-229166.66666666666</v>
      </c>
      <c r="AO18" s="2">
        <f t="shared" si="9"/>
        <v>-229166.66666666666</v>
      </c>
      <c r="AP18" s="2">
        <f t="shared" si="9"/>
        <v>0</v>
      </c>
      <c r="AQ18" s="2">
        <f t="shared" si="9"/>
        <v>0</v>
      </c>
      <c r="AR18" s="2">
        <f t="shared" si="9"/>
        <v>0</v>
      </c>
      <c r="AS18" s="2">
        <f t="shared" si="9"/>
        <v>0</v>
      </c>
      <c r="AT18" s="2">
        <f t="shared" si="9"/>
        <v>0</v>
      </c>
      <c r="AU18" s="2">
        <f t="shared" si="9"/>
        <v>0</v>
      </c>
      <c r="AV18" s="2">
        <f t="shared" ref="AV18:CA18" si="10">IF(AND(AV$10&gt;=$D$28,AV$10&lt;$D$30),-$D35/$D$29,0)</f>
        <v>0</v>
      </c>
      <c r="AW18" s="2">
        <f t="shared" si="10"/>
        <v>0</v>
      </c>
      <c r="AX18" s="2">
        <f t="shared" si="10"/>
        <v>0</v>
      </c>
      <c r="AY18" s="2">
        <f t="shared" si="10"/>
        <v>0</v>
      </c>
      <c r="AZ18" s="2">
        <f t="shared" si="10"/>
        <v>0</v>
      </c>
      <c r="BA18" s="2">
        <f t="shared" si="10"/>
        <v>0</v>
      </c>
      <c r="BB18" s="2">
        <f t="shared" si="10"/>
        <v>0</v>
      </c>
      <c r="BC18" s="2">
        <f t="shared" si="10"/>
        <v>0</v>
      </c>
      <c r="BD18" s="2">
        <f t="shared" si="10"/>
        <v>0</v>
      </c>
      <c r="BE18" s="2">
        <f t="shared" si="10"/>
        <v>0</v>
      </c>
      <c r="BF18" s="2">
        <f t="shared" si="10"/>
        <v>0</v>
      </c>
      <c r="BG18" s="2">
        <f t="shared" si="10"/>
        <v>0</v>
      </c>
      <c r="BH18" s="2">
        <f t="shared" si="10"/>
        <v>0</v>
      </c>
      <c r="BI18" s="2">
        <f t="shared" si="10"/>
        <v>0</v>
      </c>
      <c r="BJ18" s="2">
        <f t="shared" si="10"/>
        <v>0</v>
      </c>
      <c r="BK18" s="2">
        <f t="shared" si="10"/>
        <v>0</v>
      </c>
      <c r="BL18" s="2">
        <f t="shared" si="10"/>
        <v>0</v>
      </c>
      <c r="BM18" s="2">
        <f t="shared" si="10"/>
        <v>0</v>
      </c>
      <c r="BN18" s="2">
        <f t="shared" si="10"/>
        <v>0</v>
      </c>
      <c r="BO18" s="2">
        <f t="shared" si="10"/>
        <v>0</v>
      </c>
      <c r="BP18" s="2">
        <f t="shared" si="10"/>
        <v>0</v>
      </c>
      <c r="BQ18" s="2">
        <f t="shared" si="10"/>
        <v>0</v>
      </c>
      <c r="BR18" s="2">
        <f t="shared" si="10"/>
        <v>0</v>
      </c>
      <c r="BS18" s="2">
        <f t="shared" si="10"/>
        <v>0</v>
      </c>
      <c r="BT18" s="2">
        <f t="shared" si="10"/>
        <v>0</v>
      </c>
      <c r="BU18" s="2">
        <f t="shared" si="10"/>
        <v>0</v>
      </c>
      <c r="BV18" s="2">
        <f t="shared" si="10"/>
        <v>0</v>
      </c>
      <c r="BW18" s="2">
        <f t="shared" si="10"/>
        <v>0</v>
      </c>
      <c r="BX18" s="2">
        <f t="shared" si="10"/>
        <v>0</v>
      </c>
      <c r="BY18" s="2">
        <f t="shared" si="10"/>
        <v>0</v>
      </c>
      <c r="BZ18" s="2">
        <f t="shared" si="10"/>
        <v>0</v>
      </c>
      <c r="CA18" s="2">
        <f t="shared" si="10"/>
        <v>0</v>
      </c>
      <c r="CB18" s="2">
        <f t="shared" ref="CB18:DG18" si="11">IF(AND(CB$10&gt;=$D$28,CB$10&lt;$D$30),-$D35/$D$29,0)</f>
        <v>0</v>
      </c>
      <c r="CC18" s="2">
        <f t="shared" si="11"/>
        <v>0</v>
      </c>
      <c r="CD18" s="2">
        <f t="shared" si="11"/>
        <v>0</v>
      </c>
      <c r="CE18" s="2">
        <f t="shared" si="11"/>
        <v>0</v>
      </c>
      <c r="CF18" s="2">
        <f t="shared" si="11"/>
        <v>0</v>
      </c>
      <c r="CG18" s="2">
        <f t="shared" si="11"/>
        <v>0</v>
      </c>
      <c r="CH18" s="2">
        <f t="shared" si="11"/>
        <v>0</v>
      </c>
      <c r="CI18" s="2">
        <f t="shared" si="11"/>
        <v>0</v>
      </c>
      <c r="CJ18" s="2">
        <f t="shared" si="11"/>
        <v>0</v>
      </c>
      <c r="CK18" s="2">
        <f t="shared" si="11"/>
        <v>0</v>
      </c>
      <c r="CL18" s="2">
        <f t="shared" si="11"/>
        <v>0</v>
      </c>
      <c r="CM18" s="2">
        <f t="shared" si="11"/>
        <v>0</v>
      </c>
      <c r="CN18" s="2">
        <f t="shared" si="11"/>
        <v>0</v>
      </c>
      <c r="CO18" s="2">
        <f t="shared" si="11"/>
        <v>0</v>
      </c>
      <c r="CP18" s="2">
        <f t="shared" si="11"/>
        <v>0</v>
      </c>
      <c r="CQ18" s="2">
        <f t="shared" si="11"/>
        <v>0</v>
      </c>
      <c r="CR18" s="2">
        <f t="shared" si="11"/>
        <v>0</v>
      </c>
      <c r="CS18" s="2">
        <f t="shared" si="11"/>
        <v>0</v>
      </c>
      <c r="CT18" s="2">
        <f t="shared" si="11"/>
        <v>0</v>
      </c>
      <c r="CU18" s="2">
        <f t="shared" si="11"/>
        <v>0</v>
      </c>
      <c r="CV18" s="2">
        <f t="shared" si="11"/>
        <v>0</v>
      </c>
      <c r="CW18" s="2">
        <f t="shared" si="11"/>
        <v>0</v>
      </c>
      <c r="CX18" s="2">
        <f t="shared" si="11"/>
        <v>0</v>
      </c>
      <c r="CY18" s="2">
        <f t="shared" si="11"/>
        <v>0</v>
      </c>
      <c r="CZ18" s="2">
        <f t="shared" si="11"/>
        <v>0</v>
      </c>
      <c r="DA18" s="2">
        <f t="shared" si="11"/>
        <v>0</v>
      </c>
      <c r="DB18" s="2">
        <f t="shared" si="11"/>
        <v>0</v>
      </c>
      <c r="DC18" s="2">
        <f t="shared" si="11"/>
        <v>0</v>
      </c>
      <c r="DD18" s="2">
        <f t="shared" si="11"/>
        <v>0</v>
      </c>
      <c r="DE18" s="2">
        <f t="shared" si="11"/>
        <v>0</v>
      </c>
      <c r="DF18" s="2">
        <f t="shared" si="11"/>
        <v>0</v>
      </c>
      <c r="DG18" s="2">
        <f t="shared" si="11"/>
        <v>0</v>
      </c>
      <c r="DH18" s="2">
        <f t="shared" ref="DH18:EF18" si="12">IF(AND(DH$10&gt;=$D$28,DH$10&lt;$D$30),-$D35/$D$29,0)</f>
        <v>0</v>
      </c>
      <c r="DI18" s="2">
        <f t="shared" si="12"/>
        <v>0</v>
      </c>
      <c r="DJ18" s="2">
        <f t="shared" si="12"/>
        <v>0</v>
      </c>
      <c r="DK18" s="2">
        <f t="shared" si="12"/>
        <v>0</v>
      </c>
      <c r="DL18" s="2">
        <f t="shared" si="12"/>
        <v>0</v>
      </c>
      <c r="DM18" s="2">
        <f t="shared" si="12"/>
        <v>0</v>
      </c>
      <c r="DN18" s="2">
        <f t="shared" si="12"/>
        <v>0</v>
      </c>
      <c r="DO18" s="2">
        <f t="shared" si="12"/>
        <v>0</v>
      </c>
      <c r="DP18" s="2">
        <f t="shared" si="12"/>
        <v>0</v>
      </c>
      <c r="DQ18" s="2">
        <f t="shared" si="12"/>
        <v>0</v>
      </c>
      <c r="DR18" s="2">
        <f t="shared" si="12"/>
        <v>0</v>
      </c>
      <c r="DS18" s="2">
        <f t="shared" si="12"/>
        <v>0</v>
      </c>
      <c r="DT18" s="2">
        <f t="shared" si="12"/>
        <v>0</v>
      </c>
      <c r="DU18" s="2">
        <f t="shared" si="12"/>
        <v>0</v>
      </c>
      <c r="DV18" s="2">
        <f t="shared" si="12"/>
        <v>0</v>
      </c>
      <c r="DW18" s="2">
        <f t="shared" si="12"/>
        <v>0</v>
      </c>
      <c r="DX18" s="2">
        <f t="shared" si="12"/>
        <v>0</v>
      </c>
      <c r="DY18" s="2">
        <f t="shared" si="12"/>
        <v>0</v>
      </c>
      <c r="DZ18" s="2">
        <f t="shared" si="12"/>
        <v>0</v>
      </c>
      <c r="EA18" s="2">
        <f t="shared" si="12"/>
        <v>0</v>
      </c>
      <c r="EB18" s="2">
        <f t="shared" si="12"/>
        <v>0</v>
      </c>
      <c r="EC18" s="2">
        <f t="shared" si="12"/>
        <v>0</v>
      </c>
      <c r="ED18" s="2">
        <f t="shared" si="12"/>
        <v>0</v>
      </c>
      <c r="EE18" s="2">
        <f t="shared" si="12"/>
        <v>0</v>
      </c>
      <c r="EF18" s="2">
        <f t="shared" si="12"/>
        <v>0</v>
      </c>
      <c r="EG18" s="10"/>
    </row>
    <row r="19" spans="1:137" x14ac:dyDescent="0.25">
      <c r="A19" s="2"/>
      <c r="B19" s="2"/>
      <c r="C19" s="2"/>
      <c r="D19" s="2"/>
      <c r="E19" s="2"/>
      <c r="F19" s="4"/>
      <c r="G19" s="2"/>
      <c r="H19" s="2"/>
      <c r="I19" s="2"/>
      <c r="J19" s="2"/>
      <c r="K19" s="10"/>
      <c r="L19" s="2"/>
      <c r="M19" s="2"/>
      <c r="N19" s="10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10"/>
    </row>
    <row r="20" spans="1:137" ht="18.75" x14ac:dyDescent="0.3">
      <c r="A20" s="2"/>
      <c r="B20" s="12" t="s">
        <v>4</v>
      </c>
      <c r="C20" s="2"/>
      <c r="D20" s="2"/>
      <c r="E20" s="2"/>
      <c r="F20" s="4"/>
      <c r="G20" s="48" t="s">
        <v>46</v>
      </c>
      <c r="H20" s="46"/>
      <c r="I20" s="46"/>
      <c r="J20" s="46"/>
      <c r="K20" s="10"/>
      <c r="L20" s="2"/>
      <c r="M20" s="2" t="s">
        <v>31</v>
      </c>
      <c r="N20" s="10">
        <f>SUM(P20:EF20)</f>
        <v>44730000</v>
      </c>
      <c r="O20" s="2"/>
      <c r="P20" s="2">
        <f t="shared" ref="P20:AU20" si="13">IF(AND(P10&gt;=$D$30,P10&lt;EDATE($D$30,$I$17*12)),$I$11/12,0)</f>
        <v>0</v>
      </c>
      <c r="Q20" s="2">
        <f t="shared" si="13"/>
        <v>0</v>
      </c>
      <c r="R20" s="2">
        <f t="shared" si="13"/>
        <v>0</v>
      </c>
      <c r="S20" s="2">
        <f t="shared" si="13"/>
        <v>0</v>
      </c>
      <c r="T20" s="2">
        <f t="shared" si="13"/>
        <v>0</v>
      </c>
      <c r="U20" s="2">
        <f t="shared" si="13"/>
        <v>0</v>
      </c>
      <c r="V20" s="2">
        <f t="shared" si="13"/>
        <v>0</v>
      </c>
      <c r="W20" s="2">
        <f t="shared" si="13"/>
        <v>0</v>
      </c>
      <c r="X20" s="2">
        <f t="shared" si="13"/>
        <v>0</v>
      </c>
      <c r="Y20" s="2">
        <f t="shared" si="13"/>
        <v>0</v>
      </c>
      <c r="Z20" s="2">
        <f t="shared" si="13"/>
        <v>0</v>
      </c>
      <c r="AA20" s="2">
        <f t="shared" si="13"/>
        <v>0</v>
      </c>
      <c r="AB20" s="2">
        <f t="shared" si="13"/>
        <v>0</v>
      </c>
      <c r="AC20" s="2">
        <f t="shared" si="13"/>
        <v>0</v>
      </c>
      <c r="AD20" s="2">
        <f t="shared" si="13"/>
        <v>0</v>
      </c>
      <c r="AE20" s="2">
        <f t="shared" si="13"/>
        <v>0</v>
      </c>
      <c r="AF20" s="2">
        <f t="shared" si="13"/>
        <v>0</v>
      </c>
      <c r="AG20" s="2">
        <f t="shared" si="13"/>
        <v>0</v>
      </c>
      <c r="AH20" s="2">
        <f t="shared" si="13"/>
        <v>0</v>
      </c>
      <c r="AI20" s="2">
        <f t="shared" si="13"/>
        <v>0</v>
      </c>
      <c r="AJ20" s="2">
        <f t="shared" si="13"/>
        <v>0</v>
      </c>
      <c r="AK20" s="2">
        <f t="shared" si="13"/>
        <v>0</v>
      </c>
      <c r="AL20" s="2">
        <f t="shared" si="13"/>
        <v>0</v>
      </c>
      <c r="AM20" s="2">
        <f t="shared" si="13"/>
        <v>0</v>
      </c>
      <c r="AN20" s="2">
        <f t="shared" si="13"/>
        <v>0</v>
      </c>
      <c r="AO20" s="2">
        <f t="shared" si="13"/>
        <v>0</v>
      </c>
      <c r="AP20" s="2">
        <f t="shared" si="13"/>
        <v>745500</v>
      </c>
      <c r="AQ20" s="2">
        <f t="shared" si="13"/>
        <v>745500</v>
      </c>
      <c r="AR20" s="2">
        <f t="shared" si="13"/>
        <v>745500</v>
      </c>
      <c r="AS20" s="2">
        <f t="shared" si="13"/>
        <v>745500</v>
      </c>
      <c r="AT20" s="2">
        <f t="shared" si="13"/>
        <v>745500</v>
      </c>
      <c r="AU20" s="2">
        <f t="shared" si="13"/>
        <v>745500</v>
      </c>
      <c r="AV20" s="2">
        <f t="shared" ref="AV20:CA20" si="14">IF(AND(AV10&gt;=$D$30,AV10&lt;EDATE($D$30,$I$17*12)),$I$11/12,0)</f>
        <v>745500</v>
      </c>
      <c r="AW20" s="2">
        <f t="shared" si="14"/>
        <v>745500</v>
      </c>
      <c r="AX20" s="2">
        <f t="shared" si="14"/>
        <v>745500</v>
      </c>
      <c r="AY20" s="2">
        <f t="shared" si="14"/>
        <v>745500</v>
      </c>
      <c r="AZ20" s="2">
        <f t="shared" si="14"/>
        <v>745500</v>
      </c>
      <c r="BA20" s="2">
        <f t="shared" si="14"/>
        <v>745500</v>
      </c>
      <c r="BB20" s="2">
        <f t="shared" si="14"/>
        <v>745500</v>
      </c>
      <c r="BC20" s="2">
        <f t="shared" si="14"/>
        <v>745500</v>
      </c>
      <c r="BD20" s="2">
        <f t="shared" si="14"/>
        <v>745500</v>
      </c>
      <c r="BE20" s="2">
        <f t="shared" si="14"/>
        <v>745500</v>
      </c>
      <c r="BF20" s="2">
        <f t="shared" si="14"/>
        <v>745500</v>
      </c>
      <c r="BG20" s="2">
        <f t="shared" si="14"/>
        <v>745500</v>
      </c>
      <c r="BH20" s="2">
        <f t="shared" si="14"/>
        <v>745500</v>
      </c>
      <c r="BI20" s="2">
        <f t="shared" si="14"/>
        <v>745500</v>
      </c>
      <c r="BJ20" s="2">
        <f t="shared" si="14"/>
        <v>745500</v>
      </c>
      <c r="BK20" s="2">
        <f t="shared" si="14"/>
        <v>745500</v>
      </c>
      <c r="BL20" s="2">
        <f t="shared" si="14"/>
        <v>745500</v>
      </c>
      <c r="BM20" s="2">
        <f t="shared" si="14"/>
        <v>745500</v>
      </c>
      <c r="BN20" s="2">
        <f t="shared" si="14"/>
        <v>745500</v>
      </c>
      <c r="BO20" s="2">
        <f t="shared" si="14"/>
        <v>745500</v>
      </c>
      <c r="BP20" s="2">
        <f t="shared" si="14"/>
        <v>745500</v>
      </c>
      <c r="BQ20" s="2">
        <f t="shared" si="14"/>
        <v>745500</v>
      </c>
      <c r="BR20" s="2">
        <f t="shared" si="14"/>
        <v>745500</v>
      </c>
      <c r="BS20" s="2">
        <f t="shared" si="14"/>
        <v>745500</v>
      </c>
      <c r="BT20" s="2">
        <f t="shared" si="14"/>
        <v>745500</v>
      </c>
      <c r="BU20" s="2">
        <f t="shared" si="14"/>
        <v>745500</v>
      </c>
      <c r="BV20" s="2">
        <f t="shared" si="14"/>
        <v>745500</v>
      </c>
      <c r="BW20" s="2">
        <f t="shared" si="14"/>
        <v>745500</v>
      </c>
      <c r="BX20" s="2">
        <f t="shared" si="14"/>
        <v>745500</v>
      </c>
      <c r="BY20" s="2">
        <f t="shared" si="14"/>
        <v>745500</v>
      </c>
      <c r="BZ20" s="2">
        <f t="shared" si="14"/>
        <v>745500</v>
      </c>
      <c r="CA20" s="2">
        <f t="shared" si="14"/>
        <v>745500</v>
      </c>
      <c r="CB20" s="2">
        <f t="shared" ref="CB20:DG20" si="15">IF(AND(CB10&gt;=$D$30,CB10&lt;EDATE($D$30,$I$17*12)),$I$11/12,0)</f>
        <v>745500</v>
      </c>
      <c r="CC20" s="2">
        <f t="shared" si="15"/>
        <v>745500</v>
      </c>
      <c r="CD20" s="2">
        <f t="shared" si="15"/>
        <v>745500</v>
      </c>
      <c r="CE20" s="2">
        <f t="shared" si="15"/>
        <v>745500</v>
      </c>
      <c r="CF20" s="2">
        <f t="shared" si="15"/>
        <v>745500</v>
      </c>
      <c r="CG20" s="2">
        <f t="shared" si="15"/>
        <v>745500</v>
      </c>
      <c r="CH20" s="2">
        <f t="shared" si="15"/>
        <v>745500</v>
      </c>
      <c r="CI20" s="2">
        <f t="shared" si="15"/>
        <v>745500</v>
      </c>
      <c r="CJ20" s="2">
        <f t="shared" si="15"/>
        <v>745500</v>
      </c>
      <c r="CK20" s="2">
        <f t="shared" si="15"/>
        <v>745500</v>
      </c>
      <c r="CL20" s="2">
        <f t="shared" si="15"/>
        <v>745500</v>
      </c>
      <c r="CM20" s="2">
        <f t="shared" si="15"/>
        <v>745500</v>
      </c>
      <c r="CN20" s="2">
        <f t="shared" si="15"/>
        <v>745500</v>
      </c>
      <c r="CO20" s="2">
        <f t="shared" si="15"/>
        <v>745500</v>
      </c>
      <c r="CP20" s="2">
        <f t="shared" si="15"/>
        <v>745500</v>
      </c>
      <c r="CQ20" s="2">
        <f t="shared" si="15"/>
        <v>745500</v>
      </c>
      <c r="CR20" s="2">
        <f t="shared" si="15"/>
        <v>745500</v>
      </c>
      <c r="CS20" s="2">
        <f t="shared" si="15"/>
        <v>745500</v>
      </c>
      <c r="CT20" s="2">
        <f t="shared" si="15"/>
        <v>745500</v>
      </c>
      <c r="CU20" s="2">
        <f t="shared" si="15"/>
        <v>745500</v>
      </c>
      <c r="CV20" s="2">
        <f t="shared" si="15"/>
        <v>745500</v>
      </c>
      <c r="CW20" s="2">
        <f t="shared" si="15"/>
        <v>745500</v>
      </c>
      <c r="CX20" s="2">
        <f t="shared" si="15"/>
        <v>0</v>
      </c>
      <c r="CY20" s="2">
        <f t="shared" si="15"/>
        <v>0</v>
      </c>
      <c r="CZ20" s="2">
        <f t="shared" si="15"/>
        <v>0</v>
      </c>
      <c r="DA20" s="2">
        <f t="shared" si="15"/>
        <v>0</v>
      </c>
      <c r="DB20" s="2">
        <f t="shared" si="15"/>
        <v>0</v>
      </c>
      <c r="DC20" s="2">
        <f t="shared" si="15"/>
        <v>0</v>
      </c>
      <c r="DD20" s="2">
        <f t="shared" si="15"/>
        <v>0</v>
      </c>
      <c r="DE20" s="2">
        <f t="shared" si="15"/>
        <v>0</v>
      </c>
      <c r="DF20" s="2">
        <f t="shared" si="15"/>
        <v>0</v>
      </c>
      <c r="DG20" s="2">
        <f t="shared" si="15"/>
        <v>0</v>
      </c>
      <c r="DH20" s="2">
        <f t="shared" ref="DH20:EF20" si="16">IF(AND(DH10&gt;=$D$30,DH10&lt;EDATE($D$30,$I$17*12)),$I$11/12,0)</f>
        <v>0</v>
      </c>
      <c r="DI20" s="2">
        <f t="shared" si="16"/>
        <v>0</v>
      </c>
      <c r="DJ20" s="2">
        <f t="shared" si="16"/>
        <v>0</v>
      </c>
      <c r="DK20" s="2">
        <f t="shared" si="16"/>
        <v>0</v>
      </c>
      <c r="DL20" s="2">
        <f t="shared" si="16"/>
        <v>0</v>
      </c>
      <c r="DM20" s="2">
        <f t="shared" si="16"/>
        <v>0</v>
      </c>
      <c r="DN20" s="2">
        <f t="shared" si="16"/>
        <v>0</v>
      </c>
      <c r="DO20" s="2">
        <f t="shared" si="16"/>
        <v>0</v>
      </c>
      <c r="DP20" s="2">
        <f t="shared" si="16"/>
        <v>0</v>
      </c>
      <c r="DQ20" s="2">
        <f t="shared" si="16"/>
        <v>0</v>
      </c>
      <c r="DR20" s="2">
        <f t="shared" si="16"/>
        <v>0</v>
      </c>
      <c r="DS20" s="2">
        <f t="shared" si="16"/>
        <v>0</v>
      </c>
      <c r="DT20" s="2">
        <f t="shared" si="16"/>
        <v>0</v>
      </c>
      <c r="DU20" s="2">
        <f t="shared" si="16"/>
        <v>0</v>
      </c>
      <c r="DV20" s="2">
        <f t="shared" si="16"/>
        <v>0</v>
      </c>
      <c r="DW20" s="2">
        <f t="shared" si="16"/>
        <v>0</v>
      </c>
      <c r="DX20" s="2">
        <f t="shared" si="16"/>
        <v>0</v>
      </c>
      <c r="DY20" s="2">
        <f t="shared" si="16"/>
        <v>0</v>
      </c>
      <c r="DZ20" s="2">
        <f t="shared" si="16"/>
        <v>0</v>
      </c>
      <c r="EA20" s="2">
        <f t="shared" si="16"/>
        <v>0</v>
      </c>
      <c r="EB20" s="2">
        <f t="shared" si="16"/>
        <v>0</v>
      </c>
      <c r="EC20" s="2">
        <f t="shared" si="16"/>
        <v>0</v>
      </c>
      <c r="ED20" s="2">
        <f t="shared" si="16"/>
        <v>0</v>
      </c>
      <c r="EE20" s="2">
        <f t="shared" si="16"/>
        <v>0</v>
      </c>
      <c r="EF20" s="2">
        <f t="shared" si="16"/>
        <v>0</v>
      </c>
      <c r="EG20" s="10"/>
    </row>
    <row r="21" spans="1:137" x14ac:dyDescent="0.25">
      <c r="A21" s="2"/>
      <c r="B21" s="2" t="s">
        <v>2</v>
      </c>
      <c r="C21" s="2"/>
      <c r="D21" s="3">
        <v>25000000</v>
      </c>
      <c r="E21" s="3"/>
      <c r="F21" s="4"/>
      <c r="G21" s="46"/>
      <c r="H21" s="46"/>
      <c r="I21" s="46"/>
      <c r="J21" s="46"/>
      <c r="K21" s="10"/>
      <c r="L21" s="2"/>
      <c r="M21" s="2" t="s">
        <v>21</v>
      </c>
      <c r="N21" s="10">
        <f>SUM(P21:EF21)</f>
        <v>-11182500</v>
      </c>
      <c r="O21" s="2"/>
      <c r="P21" s="2">
        <f>P20*-$H$12</f>
        <v>0</v>
      </c>
      <c r="Q21" s="2">
        <f t="shared" ref="Q21:CB21" si="17">Q20*-$H$12</f>
        <v>0</v>
      </c>
      <c r="R21" s="2">
        <f t="shared" si="17"/>
        <v>0</v>
      </c>
      <c r="S21" s="2">
        <f t="shared" si="17"/>
        <v>0</v>
      </c>
      <c r="T21" s="2">
        <f t="shared" si="17"/>
        <v>0</v>
      </c>
      <c r="U21" s="2">
        <f t="shared" si="17"/>
        <v>0</v>
      </c>
      <c r="V21" s="2">
        <f t="shared" si="17"/>
        <v>0</v>
      </c>
      <c r="W21" s="2">
        <f t="shared" si="17"/>
        <v>0</v>
      </c>
      <c r="X21" s="2">
        <f t="shared" si="17"/>
        <v>0</v>
      </c>
      <c r="Y21" s="2">
        <f t="shared" si="17"/>
        <v>0</v>
      </c>
      <c r="Z21" s="2">
        <f t="shared" si="17"/>
        <v>0</v>
      </c>
      <c r="AA21" s="2">
        <f t="shared" si="17"/>
        <v>0</v>
      </c>
      <c r="AB21" s="2">
        <f t="shared" si="17"/>
        <v>0</v>
      </c>
      <c r="AC21" s="2">
        <f t="shared" si="17"/>
        <v>0</v>
      </c>
      <c r="AD21" s="2">
        <f t="shared" si="17"/>
        <v>0</v>
      </c>
      <c r="AE21" s="2">
        <f t="shared" si="17"/>
        <v>0</v>
      </c>
      <c r="AF21" s="2">
        <f t="shared" si="17"/>
        <v>0</v>
      </c>
      <c r="AG21" s="2">
        <f t="shared" si="17"/>
        <v>0</v>
      </c>
      <c r="AH21" s="2">
        <f t="shared" si="17"/>
        <v>0</v>
      </c>
      <c r="AI21" s="2">
        <f t="shared" si="17"/>
        <v>0</v>
      </c>
      <c r="AJ21" s="2">
        <f t="shared" si="17"/>
        <v>0</v>
      </c>
      <c r="AK21" s="2">
        <f t="shared" si="17"/>
        <v>0</v>
      </c>
      <c r="AL21" s="2">
        <f t="shared" si="17"/>
        <v>0</v>
      </c>
      <c r="AM21" s="2">
        <f t="shared" si="17"/>
        <v>0</v>
      </c>
      <c r="AN21" s="2">
        <f t="shared" si="17"/>
        <v>0</v>
      </c>
      <c r="AO21" s="2">
        <f t="shared" si="17"/>
        <v>0</v>
      </c>
      <c r="AP21" s="2">
        <f t="shared" si="17"/>
        <v>-186375</v>
      </c>
      <c r="AQ21" s="2">
        <f t="shared" si="17"/>
        <v>-186375</v>
      </c>
      <c r="AR21" s="2">
        <f t="shared" si="17"/>
        <v>-186375</v>
      </c>
      <c r="AS21" s="2">
        <f t="shared" si="17"/>
        <v>-186375</v>
      </c>
      <c r="AT21" s="2">
        <f t="shared" si="17"/>
        <v>-186375</v>
      </c>
      <c r="AU21" s="2">
        <f t="shared" si="17"/>
        <v>-186375</v>
      </c>
      <c r="AV21" s="2">
        <f t="shared" si="17"/>
        <v>-186375</v>
      </c>
      <c r="AW21" s="2">
        <f t="shared" si="17"/>
        <v>-186375</v>
      </c>
      <c r="AX21" s="2">
        <f t="shared" si="17"/>
        <v>-186375</v>
      </c>
      <c r="AY21" s="2">
        <f t="shared" si="17"/>
        <v>-186375</v>
      </c>
      <c r="AZ21" s="2">
        <f t="shared" si="17"/>
        <v>-186375</v>
      </c>
      <c r="BA21" s="2">
        <f t="shared" si="17"/>
        <v>-186375</v>
      </c>
      <c r="BB21" s="2">
        <f t="shared" si="17"/>
        <v>-186375</v>
      </c>
      <c r="BC21" s="2">
        <f t="shared" si="17"/>
        <v>-186375</v>
      </c>
      <c r="BD21" s="2">
        <f t="shared" si="17"/>
        <v>-186375</v>
      </c>
      <c r="BE21" s="2">
        <f t="shared" si="17"/>
        <v>-186375</v>
      </c>
      <c r="BF21" s="2">
        <f t="shared" si="17"/>
        <v>-186375</v>
      </c>
      <c r="BG21" s="2">
        <f t="shared" si="17"/>
        <v>-186375</v>
      </c>
      <c r="BH21" s="2">
        <f t="shared" si="17"/>
        <v>-186375</v>
      </c>
      <c r="BI21" s="2">
        <f t="shared" si="17"/>
        <v>-186375</v>
      </c>
      <c r="BJ21" s="2">
        <f t="shared" si="17"/>
        <v>-186375</v>
      </c>
      <c r="BK21" s="2">
        <f t="shared" si="17"/>
        <v>-186375</v>
      </c>
      <c r="BL21" s="2">
        <f t="shared" si="17"/>
        <v>-186375</v>
      </c>
      <c r="BM21" s="2">
        <f t="shared" si="17"/>
        <v>-186375</v>
      </c>
      <c r="BN21" s="2">
        <f t="shared" si="17"/>
        <v>-186375</v>
      </c>
      <c r="BO21" s="2">
        <f t="shared" si="17"/>
        <v>-186375</v>
      </c>
      <c r="BP21" s="2">
        <f t="shared" si="17"/>
        <v>-186375</v>
      </c>
      <c r="BQ21" s="2">
        <f t="shared" si="17"/>
        <v>-186375</v>
      </c>
      <c r="BR21" s="2">
        <f t="shared" si="17"/>
        <v>-186375</v>
      </c>
      <c r="BS21" s="2">
        <f t="shared" si="17"/>
        <v>-186375</v>
      </c>
      <c r="BT21" s="2">
        <f t="shared" si="17"/>
        <v>-186375</v>
      </c>
      <c r="BU21" s="2">
        <f t="shared" si="17"/>
        <v>-186375</v>
      </c>
      <c r="BV21" s="2">
        <f t="shared" si="17"/>
        <v>-186375</v>
      </c>
      <c r="BW21" s="2">
        <f t="shared" si="17"/>
        <v>-186375</v>
      </c>
      <c r="BX21" s="2">
        <f t="shared" si="17"/>
        <v>-186375</v>
      </c>
      <c r="BY21" s="2">
        <f t="shared" si="17"/>
        <v>-186375</v>
      </c>
      <c r="BZ21" s="2">
        <f t="shared" si="17"/>
        <v>-186375</v>
      </c>
      <c r="CA21" s="2">
        <f t="shared" si="17"/>
        <v>-186375</v>
      </c>
      <c r="CB21" s="2">
        <f t="shared" si="17"/>
        <v>-186375</v>
      </c>
      <c r="CC21" s="2">
        <f t="shared" ref="CC21:EF21" si="18">CC20*-$H$12</f>
        <v>-186375</v>
      </c>
      <c r="CD21" s="2">
        <f t="shared" si="18"/>
        <v>-186375</v>
      </c>
      <c r="CE21" s="2">
        <f t="shared" si="18"/>
        <v>-186375</v>
      </c>
      <c r="CF21" s="2">
        <f t="shared" si="18"/>
        <v>-186375</v>
      </c>
      <c r="CG21" s="2">
        <f t="shared" si="18"/>
        <v>-186375</v>
      </c>
      <c r="CH21" s="2">
        <f t="shared" si="18"/>
        <v>-186375</v>
      </c>
      <c r="CI21" s="2">
        <f t="shared" si="18"/>
        <v>-186375</v>
      </c>
      <c r="CJ21" s="2">
        <f t="shared" si="18"/>
        <v>-186375</v>
      </c>
      <c r="CK21" s="2">
        <f t="shared" si="18"/>
        <v>-186375</v>
      </c>
      <c r="CL21" s="2">
        <f t="shared" si="18"/>
        <v>-186375</v>
      </c>
      <c r="CM21" s="2">
        <f t="shared" si="18"/>
        <v>-186375</v>
      </c>
      <c r="CN21" s="2">
        <f t="shared" si="18"/>
        <v>-186375</v>
      </c>
      <c r="CO21" s="2">
        <f t="shared" si="18"/>
        <v>-186375</v>
      </c>
      <c r="CP21" s="2">
        <f t="shared" si="18"/>
        <v>-186375</v>
      </c>
      <c r="CQ21" s="2">
        <f t="shared" si="18"/>
        <v>-186375</v>
      </c>
      <c r="CR21" s="2">
        <f t="shared" si="18"/>
        <v>-186375</v>
      </c>
      <c r="CS21" s="2">
        <f t="shared" si="18"/>
        <v>-186375</v>
      </c>
      <c r="CT21" s="2">
        <f t="shared" si="18"/>
        <v>-186375</v>
      </c>
      <c r="CU21" s="2">
        <f t="shared" si="18"/>
        <v>-186375</v>
      </c>
      <c r="CV21" s="2">
        <f t="shared" si="18"/>
        <v>-186375</v>
      </c>
      <c r="CW21" s="2">
        <f t="shared" si="18"/>
        <v>-186375</v>
      </c>
      <c r="CX21" s="2">
        <f t="shared" si="18"/>
        <v>0</v>
      </c>
      <c r="CY21" s="2">
        <f t="shared" si="18"/>
        <v>0</v>
      </c>
      <c r="CZ21" s="2">
        <f t="shared" si="18"/>
        <v>0</v>
      </c>
      <c r="DA21" s="2">
        <f t="shared" si="18"/>
        <v>0</v>
      </c>
      <c r="DB21" s="2">
        <f t="shared" si="18"/>
        <v>0</v>
      </c>
      <c r="DC21" s="2">
        <f t="shared" si="18"/>
        <v>0</v>
      </c>
      <c r="DD21" s="2">
        <f t="shared" si="18"/>
        <v>0</v>
      </c>
      <c r="DE21" s="2">
        <f t="shared" si="18"/>
        <v>0</v>
      </c>
      <c r="DF21" s="2">
        <f t="shared" si="18"/>
        <v>0</v>
      </c>
      <c r="DG21" s="2">
        <f t="shared" si="18"/>
        <v>0</v>
      </c>
      <c r="DH21" s="2">
        <f t="shared" si="18"/>
        <v>0</v>
      </c>
      <c r="DI21" s="2">
        <f t="shared" si="18"/>
        <v>0</v>
      </c>
      <c r="DJ21" s="2">
        <f t="shared" si="18"/>
        <v>0</v>
      </c>
      <c r="DK21" s="2">
        <f t="shared" si="18"/>
        <v>0</v>
      </c>
      <c r="DL21" s="2">
        <f t="shared" si="18"/>
        <v>0</v>
      </c>
      <c r="DM21" s="2">
        <f t="shared" si="18"/>
        <v>0</v>
      </c>
      <c r="DN21" s="2">
        <f t="shared" si="18"/>
        <v>0</v>
      </c>
      <c r="DO21" s="2">
        <f t="shared" si="18"/>
        <v>0</v>
      </c>
      <c r="DP21" s="2">
        <f t="shared" si="18"/>
        <v>0</v>
      </c>
      <c r="DQ21" s="2">
        <f t="shared" si="18"/>
        <v>0</v>
      </c>
      <c r="DR21" s="2">
        <f t="shared" si="18"/>
        <v>0</v>
      </c>
      <c r="DS21" s="2">
        <f t="shared" si="18"/>
        <v>0</v>
      </c>
      <c r="DT21" s="2">
        <f t="shared" si="18"/>
        <v>0</v>
      </c>
      <c r="DU21" s="2">
        <f t="shared" si="18"/>
        <v>0</v>
      </c>
      <c r="DV21" s="2">
        <f t="shared" si="18"/>
        <v>0</v>
      </c>
      <c r="DW21" s="2">
        <f t="shared" si="18"/>
        <v>0</v>
      </c>
      <c r="DX21" s="2">
        <f t="shared" si="18"/>
        <v>0</v>
      </c>
      <c r="DY21" s="2">
        <f t="shared" si="18"/>
        <v>0</v>
      </c>
      <c r="DZ21" s="2">
        <f t="shared" si="18"/>
        <v>0</v>
      </c>
      <c r="EA21" s="2">
        <f t="shared" si="18"/>
        <v>0</v>
      </c>
      <c r="EB21" s="2">
        <f t="shared" si="18"/>
        <v>0</v>
      </c>
      <c r="EC21" s="2">
        <f t="shared" si="18"/>
        <v>0</v>
      </c>
      <c r="ED21" s="2">
        <f t="shared" si="18"/>
        <v>0</v>
      </c>
      <c r="EE21" s="2">
        <f t="shared" si="18"/>
        <v>0</v>
      </c>
      <c r="EF21" s="2">
        <f t="shared" si="18"/>
        <v>0</v>
      </c>
      <c r="EG21" s="10"/>
    </row>
    <row r="22" spans="1:137" x14ac:dyDescent="0.25">
      <c r="A22" s="2"/>
      <c r="B22" s="2" t="s">
        <v>38</v>
      </c>
      <c r="C22" s="16">
        <v>0.05</v>
      </c>
      <c r="D22" s="3">
        <f>D21*C22</f>
        <v>1250000</v>
      </c>
      <c r="E22" s="3"/>
      <c r="F22" s="4"/>
      <c r="G22" s="46" t="s">
        <v>47</v>
      </c>
      <c r="H22" s="47">
        <v>0.5</v>
      </c>
      <c r="I22" s="46">
        <f>H22*I36</f>
        <v>67095000</v>
      </c>
      <c r="J22" s="46"/>
      <c r="K22" s="10"/>
      <c r="L22" s="2"/>
      <c r="M22" s="2"/>
      <c r="N22" s="10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10"/>
    </row>
    <row r="23" spans="1:137" x14ac:dyDescent="0.25">
      <c r="A23" s="2"/>
      <c r="B23" s="2" t="s">
        <v>39</v>
      </c>
      <c r="C23" s="2"/>
      <c r="D23" s="3">
        <v>50000</v>
      </c>
      <c r="E23" s="3"/>
      <c r="F23" s="4"/>
      <c r="G23" s="46" t="s">
        <v>43</v>
      </c>
      <c r="H23" s="47">
        <v>2.5000000000000001E-2</v>
      </c>
      <c r="I23" s="46"/>
      <c r="J23" s="51">
        <f>SUM(P32:EF32)</f>
        <v>7932160.8717120318</v>
      </c>
      <c r="K23" s="10"/>
      <c r="L23" s="2"/>
      <c r="M23" s="2" t="s">
        <v>32</v>
      </c>
      <c r="N23" s="10">
        <f>SUM(P23:EF23)</f>
        <v>134190000</v>
      </c>
      <c r="O23" s="2"/>
      <c r="P23" s="2">
        <f>(P10=$I$33)*$I$36</f>
        <v>0</v>
      </c>
      <c r="Q23" s="2">
        <f>(Q10=$I$33)*$I$36</f>
        <v>0</v>
      </c>
      <c r="R23" s="2">
        <f t="shared" ref="R23:CC23" si="19">(R10=$I$33)*$I$36</f>
        <v>0</v>
      </c>
      <c r="S23" s="2">
        <f t="shared" si="19"/>
        <v>0</v>
      </c>
      <c r="T23" s="2">
        <f t="shared" si="19"/>
        <v>0</v>
      </c>
      <c r="U23" s="2">
        <f t="shared" si="19"/>
        <v>0</v>
      </c>
      <c r="V23" s="2">
        <f t="shared" si="19"/>
        <v>0</v>
      </c>
      <c r="W23" s="2">
        <f t="shared" si="19"/>
        <v>0</v>
      </c>
      <c r="X23" s="2">
        <f t="shared" si="19"/>
        <v>0</v>
      </c>
      <c r="Y23" s="2">
        <f t="shared" si="19"/>
        <v>0</v>
      </c>
      <c r="Z23" s="2">
        <f t="shared" si="19"/>
        <v>0</v>
      </c>
      <c r="AA23" s="2">
        <f t="shared" si="19"/>
        <v>0</v>
      </c>
      <c r="AB23" s="2">
        <f t="shared" si="19"/>
        <v>0</v>
      </c>
      <c r="AC23" s="2">
        <f t="shared" si="19"/>
        <v>0</v>
      </c>
      <c r="AD23" s="2">
        <f t="shared" si="19"/>
        <v>0</v>
      </c>
      <c r="AE23" s="2">
        <f t="shared" si="19"/>
        <v>0</v>
      </c>
      <c r="AF23" s="2">
        <f t="shared" si="19"/>
        <v>0</v>
      </c>
      <c r="AG23" s="2">
        <f t="shared" si="19"/>
        <v>0</v>
      </c>
      <c r="AH23" s="2">
        <f t="shared" si="19"/>
        <v>0</v>
      </c>
      <c r="AI23" s="2">
        <f t="shared" si="19"/>
        <v>0</v>
      </c>
      <c r="AJ23" s="2">
        <f t="shared" si="19"/>
        <v>0</v>
      </c>
      <c r="AK23" s="2">
        <f t="shared" si="19"/>
        <v>0</v>
      </c>
      <c r="AL23" s="2">
        <f t="shared" si="19"/>
        <v>0</v>
      </c>
      <c r="AM23" s="2">
        <f t="shared" si="19"/>
        <v>0</v>
      </c>
      <c r="AN23" s="2">
        <f t="shared" si="19"/>
        <v>0</v>
      </c>
      <c r="AO23" s="2">
        <f t="shared" si="19"/>
        <v>0</v>
      </c>
      <c r="AP23" s="2">
        <f t="shared" si="19"/>
        <v>0</v>
      </c>
      <c r="AQ23" s="2">
        <f t="shared" si="19"/>
        <v>0</v>
      </c>
      <c r="AR23" s="2">
        <f t="shared" si="19"/>
        <v>0</v>
      </c>
      <c r="AS23" s="2">
        <f t="shared" si="19"/>
        <v>0</v>
      </c>
      <c r="AT23" s="2">
        <f t="shared" si="19"/>
        <v>0</v>
      </c>
      <c r="AU23" s="2">
        <f t="shared" si="19"/>
        <v>0</v>
      </c>
      <c r="AV23" s="2">
        <f t="shared" si="19"/>
        <v>0</v>
      </c>
      <c r="AW23" s="2">
        <f t="shared" si="19"/>
        <v>0</v>
      </c>
      <c r="AX23" s="2">
        <f t="shared" si="19"/>
        <v>0</v>
      </c>
      <c r="AY23" s="2">
        <f t="shared" si="19"/>
        <v>0</v>
      </c>
      <c r="AZ23" s="2">
        <f t="shared" si="19"/>
        <v>0</v>
      </c>
      <c r="BA23" s="2">
        <f t="shared" si="19"/>
        <v>0</v>
      </c>
      <c r="BB23" s="2">
        <f t="shared" si="19"/>
        <v>0</v>
      </c>
      <c r="BC23" s="2">
        <f t="shared" si="19"/>
        <v>0</v>
      </c>
      <c r="BD23" s="2">
        <f t="shared" si="19"/>
        <v>0</v>
      </c>
      <c r="BE23" s="2">
        <f t="shared" si="19"/>
        <v>0</v>
      </c>
      <c r="BF23" s="2">
        <f t="shared" si="19"/>
        <v>0</v>
      </c>
      <c r="BG23" s="2">
        <f t="shared" si="19"/>
        <v>0</v>
      </c>
      <c r="BH23" s="2">
        <f t="shared" si="19"/>
        <v>0</v>
      </c>
      <c r="BI23" s="2">
        <f t="shared" si="19"/>
        <v>0</v>
      </c>
      <c r="BJ23" s="2">
        <f t="shared" si="19"/>
        <v>0</v>
      </c>
      <c r="BK23" s="2">
        <f t="shared" si="19"/>
        <v>0</v>
      </c>
      <c r="BL23" s="2">
        <f t="shared" si="19"/>
        <v>0</v>
      </c>
      <c r="BM23" s="2">
        <f t="shared" si="19"/>
        <v>0</v>
      </c>
      <c r="BN23" s="2">
        <f t="shared" si="19"/>
        <v>0</v>
      </c>
      <c r="BO23" s="2">
        <f t="shared" si="19"/>
        <v>0</v>
      </c>
      <c r="BP23" s="2">
        <f t="shared" si="19"/>
        <v>0</v>
      </c>
      <c r="BQ23" s="2">
        <f t="shared" si="19"/>
        <v>0</v>
      </c>
      <c r="BR23" s="2">
        <f t="shared" si="19"/>
        <v>0</v>
      </c>
      <c r="BS23" s="2">
        <f t="shared" si="19"/>
        <v>0</v>
      </c>
      <c r="BT23" s="2">
        <f t="shared" si="19"/>
        <v>0</v>
      </c>
      <c r="BU23" s="2">
        <f t="shared" si="19"/>
        <v>0</v>
      </c>
      <c r="BV23" s="2">
        <f t="shared" si="19"/>
        <v>0</v>
      </c>
      <c r="BW23" s="2">
        <f t="shared" si="19"/>
        <v>0</v>
      </c>
      <c r="BX23" s="2">
        <f t="shared" si="19"/>
        <v>0</v>
      </c>
      <c r="BY23" s="2">
        <f t="shared" si="19"/>
        <v>0</v>
      </c>
      <c r="BZ23" s="2">
        <f t="shared" si="19"/>
        <v>0</v>
      </c>
      <c r="CA23" s="2">
        <f t="shared" si="19"/>
        <v>0</v>
      </c>
      <c r="CB23" s="2">
        <f t="shared" si="19"/>
        <v>0</v>
      </c>
      <c r="CC23" s="2">
        <f t="shared" si="19"/>
        <v>0</v>
      </c>
      <c r="CD23" s="2">
        <f t="shared" ref="CD23:EF23" si="20">(CD10=$I$33)*$I$36</f>
        <v>0</v>
      </c>
      <c r="CE23" s="2">
        <f t="shared" si="20"/>
        <v>0</v>
      </c>
      <c r="CF23" s="2">
        <f t="shared" si="20"/>
        <v>0</v>
      </c>
      <c r="CG23" s="2">
        <f t="shared" si="20"/>
        <v>0</v>
      </c>
      <c r="CH23" s="2">
        <f t="shared" si="20"/>
        <v>0</v>
      </c>
      <c r="CI23" s="2">
        <f t="shared" si="20"/>
        <v>0</v>
      </c>
      <c r="CJ23" s="2">
        <f t="shared" si="20"/>
        <v>0</v>
      </c>
      <c r="CK23" s="2">
        <f t="shared" si="20"/>
        <v>0</v>
      </c>
      <c r="CL23" s="2">
        <f t="shared" si="20"/>
        <v>0</v>
      </c>
      <c r="CM23" s="2">
        <f t="shared" si="20"/>
        <v>0</v>
      </c>
      <c r="CN23" s="2">
        <f t="shared" si="20"/>
        <v>0</v>
      </c>
      <c r="CO23" s="2">
        <f t="shared" si="20"/>
        <v>0</v>
      </c>
      <c r="CP23" s="2">
        <f t="shared" si="20"/>
        <v>0</v>
      </c>
      <c r="CQ23" s="2">
        <f t="shared" si="20"/>
        <v>0</v>
      </c>
      <c r="CR23" s="2">
        <f t="shared" si="20"/>
        <v>0</v>
      </c>
      <c r="CS23" s="2">
        <f t="shared" si="20"/>
        <v>0</v>
      </c>
      <c r="CT23" s="2">
        <f t="shared" si="20"/>
        <v>0</v>
      </c>
      <c r="CU23" s="2">
        <f t="shared" si="20"/>
        <v>0</v>
      </c>
      <c r="CV23" s="2">
        <f t="shared" si="20"/>
        <v>0</v>
      </c>
      <c r="CW23" s="2">
        <f t="shared" si="20"/>
        <v>0</v>
      </c>
      <c r="CX23" s="2">
        <f t="shared" si="20"/>
        <v>134190000</v>
      </c>
      <c r="CY23" s="2">
        <f t="shared" si="20"/>
        <v>0</v>
      </c>
      <c r="CZ23" s="2">
        <f t="shared" si="20"/>
        <v>0</v>
      </c>
      <c r="DA23" s="2">
        <f t="shared" si="20"/>
        <v>0</v>
      </c>
      <c r="DB23" s="2">
        <f t="shared" si="20"/>
        <v>0</v>
      </c>
      <c r="DC23" s="2">
        <f t="shared" si="20"/>
        <v>0</v>
      </c>
      <c r="DD23" s="2">
        <f t="shared" si="20"/>
        <v>0</v>
      </c>
      <c r="DE23" s="2">
        <f t="shared" si="20"/>
        <v>0</v>
      </c>
      <c r="DF23" s="2">
        <f t="shared" si="20"/>
        <v>0</v>
      </c>
      <c r="DG23" s="2">
        <f t="shared" si="20"/>
        <v>0</v>
      </c>
      <c r="DH23" s="2">
        <f t="shared" si="20"/>
        <v>0</v>
      </c>
      <c r="DI23" s="2">
        <f t="shared" si="20"/>
        <v>0</v>
      </c>
      <c r="DJ23" s="2">
        <f t="shared" si="20"/>
        <v>0</v>
      </c>
      <c r="DK23" s="2">
        <f t="shared" si="20"/>
        <v>0</v>
      </c>
      <c r="DL23" s="2">
        <f t="shared" si="20"/>
        <v>0</v>
      </c>
      <c r="DM23" s="2">
        <f t="shared" si="20"/>
        <v>0</v>
      </c>
      <c r="DN23" s="2">
        <f t="shared" si="20"/>
        <v>0</v>
      </c>
      <c r="DO23" s="2">
        <f t="shared" si="20"/>
        <v>0</v>
      </c>
      <c r="DP23" s="2">
        <f t="shared" si="20"/>
        <v>0</v>
      </c>
      <c r="DQ23" s="2">
        <f t="shared" si="20"/>
        <v>0</v>
      </c>
      <c r="DR23" s="2">
        <f t="shared" si="20"/>
        <v>0</v>
      </c>
      <c r="DS23" s="2">
        <f t="shared" si="20"/>
        <v>0</v>
      </c>
      <c r="DT23" s="2">
        <f t="shared" si="20"/>
        <v>0</v>
      </c>
      <c r="DU23" s="2">
        <f t="shared" si="20"/>
        <v>0</v>
      </c>
      <c r="DV23" s="2">
        <f t="shared" si="20"/>
        <v>0</v>
      </c>
      <c r="DW23" s="2">
        <f t="shared" si="20"/>
        <v>0</v>
      </c>
      <c r="DX23" s="2">
        <f t="shared" si="20"/>
        <v>0</v>
      </c>
      <c r="DY23" s="2">
        <f t="shared" si="20"/>
        <v>0</v>
      </c>
      <c r="DZ23" s="2">
        <f t="shared" si="20"/>
        <v>0</v>
      </c>
      <c r="EA23" s="2">
        <f t="shared" si="20"/>
        <v>0</v>
      </c>
      <c r="EB23" s="2">
        <f t="shared" si="20"/>
        <v>0</v>
      </c>
      <c r="EC23" s="2">
        <f t="shared" si="20"/>
        <v>0</v>
      </c>
      <c r="ED23" s="2">
        <f t="shared" si="20"/>
        <v>0</v>
      </c>
      <c r="EE23" s="2">
        <f t="shared" si="20"/>
        <v>0</v>
      </c>
      <c r="EF23" s="2">
        <f t="shared" si="20"/>
        <v>0</v>
      </c>
      <c r="EG23" s="10"/>
    </row>
    <row r="24" spans="1:137" ht="15.75" thickBot="1" x14ac:dyDescent="0.3">
      <c r="A24" s="2"/>
      <c r="B24" s="2" t="s">
        <v>40</v>
      </c>
      <c r="C24" s="16"/>
      <c r="D24" s="19">
        <v>50000</v>
      </c>
      <c r="E24" s="5"/>
      <c r="F24" s="4"/>
      <c r="G24" s="46" t="s">
        <v>48</v>
      </c>
      <c r="H24" s="52">
        <v>30</v>
      </c>
      <c r="I24" s="46"/>
      <c r="J24" s="46"/>
      <c r="K24" s="10"/>
      <c r="L24" s="2"/>
      <c r="M24" s="2" t="s">
        <v>58</v>
      </c>
      <c r="N24" s="10">
        <f>SUM(P24:EF24)</f>
        <v>-2683800</v>
      </c>
      <c r="O24" s="2"/>
      <c r="P24" s="2">
        <f>P23*-$H$37</f>
        <v>0</v>
      </c>
      <c r="Q24" s="2">
        <f t="shared" ref="Q24:CB24" si="21">Q23*-$H$37</f>
        <v>0</v>
      </c>
      <c r="R24" s="2">
        <f t="shared" si="21"/>
        <v>0</v>
      </c>
      <c r="S24" s="2">
        <f t="shared" si="21"/>
        <v>0</v>
      </c>
      <c r="T24" s="2">
        <f t="shared" si="21"/>
        <v>0</v>
      </c>
      <c r="U24" s="2">
        <f t="shared" si="21"/>
        <v>0</v>
      </c>
      <c r="V24" s="2">
        <f t="shared" si="21"/>
        <v>0</v>
      </c>
      <c r="W24" s="2">
        <f t="shared" si="21"/>
        <v>0</v>
      </c>
      <c r="X24" s="2">
        <f t="shared" si="21"/>
        <v>0</v>
      </c>
      <c r="Y24" s="2">
        <f t="shared" si="21"/>
        <v>0</v>
      </c>
      <c r="Z24" s="2">
        <f t="shared" si="21"/>
        <v>0</v>
      </c>
      <c r="AA24" s="2">
        <f t="shared" si="21"/>
        <v>0</v>
      </c>
      <c r="AB24" s="2">
        <f t="shared" si="21"/>
        <v>0</v>
      </c>
      <c r="AC24" s="2">
        <f t="shared" si="21"/>
        <v>0</v>
      </c>
      <c r="AD24" s="2">
        <f t="shared" si="21"/>
        <v>0</v>
      </c>
      <c r="AE24" s="2">
        <f t="shared" si="21"/>
        <v>0</v>
      </c>
      <c r="AF24" s="2">
        <f t="shared" si="21"/>
        <v>0</v>
      </c>
      <c r="AG24" s="2">
        <f t="shared" si="21"/>
        <v>0</v>
      </c>
      <c r="AH24" s="2">
        <f t="shared" si="21"/>
        <v>0</v>
      </c>
      <c r="AI24" s="2">
        <f t="shared" si="21"/>
        <v>0</v>
      </c>
      <c r="AJ24" s="2">
        <f t="shared" si="21"/>
        <v>0</v>
      </c>
      <c r="AK24" s="2">
        <f t="shared" si="21"/>
        <v>0</v>
      </c>
      <c r="AL24" s="2">
        <f t="shared" si="21"/>
        <v>0</v>
      </c>
      <c r="AM24" s="2">
        <f t="shared" si="21"/>
        <v>0</v>
      </c>
      <c r="AN24" s="2">
        <f t="shared" si="21"/>
        <v>0</v>
      </c>
      <c r="AO24" s="2">
        <f t="shared" si="21"/>
        <v>0</v>
      </c>
      <c r="AP24" s="2">
        <f t="shared" si="21"/>
        <v>0</v>
      </c>
      <c r="AQ24" s="2">
        <f t="shared" si="21"/>
        <v>0</v>
      </c>
      <c r="AR24" s="2">
        <f t="shared" si="21"/>
        <v>0</v>
      </c>
      <c r="AS24" s="2">
        <f t="shared" si="21"/>
        <v>0</v>
      </c>
      <c r="AT24" s="2">
        <f t="shared" si="21"/>
        <v>0</v>
      </c>
      <c r="AU24" s="2">
        <f t="shared" si="21"/>
        <v>0</v>
      </c>
      <c r="AV24" s="2">
        <f t="shared" si="21"/>
        <v>0</v>
      </c>
      <c r="AW24" s="2">
        <f t="shared" si="21"/>
        <v>0</v>
      </c>
      <c r="AX24" s="2">
        <f t="shared" si="21"/>
        <v>0</v>
      </c>
      <c r="AY24" s="2">
        <f t="shared" si="21"/>
        <v>0</v>
      </c>
      <c r="AZ24" s="2">
        <f t="shared" si="21"/>
        <v>0</v>
      </c>
      <c r="BA24" s="2">
        <f t="shared" si="21"/>
        <v>0</v>
      </c>
      <c r="BB24" s="2">
        <f t="shared" si="21"/>
        <v>0</v>
      </c>
      <c r="BC24" s="2">
        <f t="shared" si="21"/>
        <v>0</v>
      </c>
      <c r="BD24" s="2">
        <f t="shared" si="21"/>
        <v>0</v>
      </c>
      <c r="BE24" s="2">
        <f t="shared" si="21"/>
        <v>0</v>
      </c>
      <c r="BF24" s="2">
        <f t="shared" si="21"/>
        <v>0</v>
      </c>
      <c r="BG24" s="2">
        <f t="shared" si="21"/>
        <v>0</v>
      </c>
      <c r="BH24" s="2">
        <f t="shared" si="21"/>
        <v>0</v>
      </c>
      <c r="BI24" s="2">
        <f t="shared" si="21"/>
        <v>0</v>
      </c>
      <c r="BJ24" s="2">
        <f t="shared" si="21"/>
        <v>0</v>
      </c>
      <c r="BK24" s="2">
        <f t="shared" si="21"/>
        <v>0</v>
      </c>
      <c r="BL24" s="2">
        <f t="shared" si="21"/>
        <v>0</v>
      </c>
      <c r="BM24" s="2">
        <f t="shared" si="21"/>
        <v>0</v>
      </c>
      <c r="BN24" s="2">
        <f t="shared" si="21"/>
        <v>0</v>
      </c>
      <c r="BO24" s="2">
        <f t="shared" si="21"/>
        <v>0</v>
      </c>
      <c r="BP24" s="2">
        <f t="shared" si="21"/>
        <v>0</v>
      </c>
      <c r="BQ24" s="2">
        <f t="shared" si="21"/>
        <v>0</v>
      </c>
      <c r="BR24" s="2">
        <f t="shared" si="21"/>
        <v>0</v>
      </c>
      <c r="BS24" s="2">
        <f t="shared" si="21"/>
        <v>0</v>
      </c>
      <c r="BT24" s="2">
        <f t="shared" si="21"/>
        <v>0</v>
      </c>
      <c r="BU24" s="2">
        <f t="shared" si="21"/>
        <v>0</v>
      </c>
      <c r="BV24" s="2">
        <f t="shared" si="21"/>
        <v>0</v>
      </c>
      <c r="BW24" s="2">
        <f t="shared" si="21"/>
        <v>0</v>
      </c>
      <c r="BX24" s="2">
        <f t="shared" si="21"/>
        <v>0</v>
      </c>
      <c r="BY24" s="2">
        <f t="shared" si="21"/>
        <v>0</v>
      </c>
      <c r="BZ24" s="2">
        <f t="shared" si="21"/>
        <v>0</v>
      </c>
      <c r="CA24" s="2">
        <f t="shared" si="21"/>
        <v>0</v>
      </c>
      <c r="CB24" s="2">
        <f t="shared" si="21"/>
        <v>0</v>
      </c>
      <c r="CC24" s="2">
        <f t="shared" ref="CC24:EF24" si="22">CC23*-$H$37</f>
        <v>0</v>
      </c>
      <c r="CD24" s="2">
        <f t="shared" si="22"/>
        <v>0</v>
      </c>
      <c r="CE24" s="2">
        <f t="shared" si="22"/>
        <v>0</v>
      </c>
      <c r="CF24" s="2">
        <f t="shared" si="22"/>
        <v>0</v>
      </c>
      <c r="CG24" s="2">
        <f t="shared" si="22"/>
        <v>0</v>
      </c>
      <c r="CH24" s="2">
        <f t="shared" si="22"/>
        <v>0</v>
      </c>
      <c r="CI24" s="2">
        <f t="shared" si="22"/>
        <v>0</v>
      </c>
      <c r="CJ24" s="2">
        <f t="shared" si="22"/>
        <v>0</v>
      </c>
      <c r="CK24" s="2">
        <f t="shared" si="22"/>
        <v>0</v>
      </c>
      <c r="CL24" s="2">
        <f t="shared" si="22"/>
        <v>0</v>
      </c>
      <c r="CM24" s="2">
        <f t="shared" si="22"/>
        <v>0</v>
      </c>
      <c r="CN24" s="2">
        <f t="shared" si="22"/>
        <v>0</v>
      </c>
      <c r="CO24" s="2">
        <f t="shared" si="22"/>
        <v>0</v>
      </c>
      <c r="CP24" s="2">
        <f t="shared" si="22"/>
        <v>0</v>
      </c>
      <c r="CQ24" s="2">
        <f t="shared" si="22"/>
        <v>0</v>
      </c>
      <c r="CR24" s="2">
        <f t="shared" si="22"/>
        <v>0</v>
      </c>
      <c r="CS24" s="2">
        <f t="shared" si="22"/>
        <v>0</v>
      </c>
      <c r="CT24" s="2">
        <f t="shared" si="22"/>
        <v>0</v>
      </c>
      <c r="CU24" s="2">
        <f t="shared" si="22"/>
        <v>0</v>
      </c>
      <c r="CV24" s="2">
        <f t="shared" si="22"/>
        <v>0</v>
      </c>
      <c r="CW24" s="2">
        <f t="shared" si="22"/>
        <v>0</v>
      </c>
      <c r="CX24" s="2">
        <f t="shared" si="22"/>
        <v>-2683800</v>
      </c>
      <c r="CY24" s="2">
        <f t="shared" si="22"/>
        <v>0</v>
      </c>
      <c r="CZ24" s="2">
        <f t="shared" si="22"/>
        <v>0</v>
      </c>
      <c r="DA24" s="2">
        <f t="shared" si="22"/>
        <v>0</v>
      </c>
      <c r="DB24" s="2">
        <f t="shared" si="22"/>
        <v>0</v>
      </c>
      <c r="DC24" s="2">
        <f t="shared" si="22"/>
        <v>0</v>
      </c>
      <c r="DD24" s="2">
        <f t="shared" si="22"/>
        <v>0</v>
      </c>
      <c r="DE24" s="2">
        <f t="shared" si="22"/>
        <v>0</v>
      </c>
      <c r="DF24" s="2">
        <f t="shared" si="22"/>
        <v>0</v>
      </c>
      <c r="DG24" s="2">
        <f t="shared" si="22"/>
        <v>0</v>
      </c>
      <c r="DH24" s="2">
        <f t="shared" si="22"/>
        <v>0</v>
      </c>
      <c r="DI24" s="2">
        <f t="shared" si="22"/>
        <v>0</v>
      </c>
      <c r="DJ24" s="2">
        <f t="shared" si="22"/>
        <v>0</v>
      </c>
      <c r="DK24" s="2">
        <f t="shared" si="22"/>
        <v>0</v>
      </c>
      <c r="DL24" s="2">
        <f t="shared" si="22"/>
        <v>0</v>
      </c>
      <c r="DM24" s="2">
        <f t="shared" si="22"/>
        <v>0</v>
      </c>
      <c r="DN24" s="2">
        <f t="shared" si="22"/>
        <v>0</v>
      </c>
      <c r="DO24" s="2">
        <f t="shared" si="22"/>
        <v>0</v>
      </c>
      <c r="DP24" s="2">
        <f t="shared" si="22"/>
        <v>0</v>
      </c>
      <c r="DQ24" s="2">
        <f t="shared" si="22"/>
        <v>0</v>
      </c>
      <c r="DR24" s="2">
        <f t="shared" si="22"/>
        <v>0</v>
      </c>
      <c r="DS24" s="2">
        <f t="shared" si="22"/>
        <v>0</v>
      </c>
      <c r="DT24" s="2">
        <f t="shared" si="22"/>
        <v>0</v>
      </c>
      <c r="DU24" s="2">
        <f t="shared" si="22"/>
        <v>0</v>
      </c>
      <c r="DV24" s="2">
        <f t="shared" si="22"/>
        <v>0</v>
      </c>
      <c r="DW24" s="2">
        <f t="shared" si="22"/>
        <v>0</v>
      </c>
      <c r="DX24" s="2">
        <f t="shared" si="22"/>
        <v>0</v>
      </c>
      <c r="DY24" s="2">
        <f t="shared" si="22"/>
        <v>0</v>
      </c>
      <c r="DZ24" s="2">
        <f t="shared" si="22"/>
        <v>0</v>
      </c>
      <c r="EA24" s="2">
        <f t="shared" si="22"/>
        <v>0</v>
      </c>
      <c r="EB24" s="2">
        <f t="shared" si="22"/>
        <v>0</v>
      </c>
      <c r="EC24" s="2">
        <f t="shared" si="22"/>
        <v>0</v>
      </c>
      <c r="ED24" s="2">
        <f t="shared" si="22"/>
        <v>0</v>
      </c>
      <c r="EE24" s="2">
        <f t="shared" si="22"/>
        <v>0</v>
      </c>
      <c r="EF24" s="2">
        <f t="shared" si="22"/>
        <v>0</v>
      </c>
      <c r="EG24" s="10"/>
    </row>
    <row r="25" spans="1:137" ht="15.75" thickTop="1" x14ac:dyDescent="0.25">
      <c r="A25" s="2"/>
      <c r="B25" s="12" t="s">
        <v>17</v>
      </c>
      <c r="C25" s="2"/>
      <c r="D25" s="2"/>
      <c r="E25" s="12">
        <f>SUM(D21:D24)</f>
        <v>26350000</v>
      </c>
      <c r="F25" s="4"/>
      <c r="G25" s="46" t="s">
        <v>49</v>
      </c>
      <c r="H25" s="46">
        <f>I22*H23</f>
        <v>1677375</v>
      </c>
      <c r="I25" s="46"/>
      <c r="J25" s="46"/>
      <c r="K25" s="10"/>
      <c r="L25" s="2"/>
      <c r="M25" s="2"/>
      <c r="N25" s="10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10"/>
    </row>
    <row r="26" spans="1:137" x14ac:dyDescent="0.25">
      <c r="A26" s="2"/>
      <c r="B26" s="12"/>
      <c r="C26" s="2"/>
      <c r="D26" s="2"/>
      <c r="E26" s="2"/>
      <c r="F26" s="4"/>
      <c r="G26" s="46" t="s">
        <v>50</v>
      </c>
      <c r="H26" s="46">
        <f>(-PMT(H23/12,H24*12,I22)*12)-H25</f>
        <v>1503901.4047410879</v>
      </c>
      <c r="I26" s="46"/>
      <c r="J26" s="46"/>
      <c r="K26" s="10"/>
      <c r="L26" s="2"/>
      <c r="M26" s="39" t="s">
        <v>59</v>
      </c>
      <c r="N26" s="41">
        <f>SUM(N12:N25)</f>
        <v>78203700.000000015</v>
      </c>
      <c r="O26" s="39"/>
      <c r="P26" s="39">
        <f>SUM(P12:P25)</f>
        <v>-26350000</v>
      </c>
      <c r="Q26" s="39">
        <f t="shared" ref="Q26:CB26" si="23">SUM(Q12:Q25)</f>
        <v>0</v>
      </c>
      <c r="R26" s="39">
        <f t="shared" si="23"/>
        <v>-2520833.333333333</v>
      </c>
      <c r="S26" s="39">
        <f t="shared" si="23"/>
        <v>-2520833.333333333</v>
      </c>
      <c r="T26" s="39">
        <f t="shared" si="23"/>
        <v>-2520833.333333333</v>
      </c>
      <c r="U26" s="39">
        <f t="shared" si="23"/>
        <v>-2520833.333333333</v>
      </c>
      <c r="V26" s="39">
        <f t="shared" si="23"/>
        <v>-2520833.333333333</v>
      </c>
      <c r="W26" s="39">
        <f t="shared" si="23"/>
        <v>-2520833.333333333</v>
      </c>
      <c r="X26" s="39">
        <f t="shared" si="23"/>
        <v>-2520833.333333333</v>
      </c>
      <c r="Y26" s="39">
        <f t="shared" si="23"/>
        <v>-2520833.333333333</v>
      </c>
      <c r="Z26" s="39">
        <f t="shared" si="23"/>
        <v>-2520833.333333333</v>
      </c>
      <c r="AA26" s="39">
        <f t="shared" si="23"/>
        <v>-2520833.333333333</v>
      </c>
      <c r="AB26" s="39">
        <f t="shared" si="23"/>
        <v>-2520833.333333333</v>
      </c>
      <c r="AC26" s="39">
        <f t="shared" si="23"/>
        <v>-2520833.333333333</v>
      </c>
      <c r="AD26" s="39">
        <f t="shared" si="23"/>
        <v>-2520833.333333333</v>
      </c>
      <c r="AE26" s="39">
        <f t="shared" si="23"/>
        <v>-2520833.333333333</v>
      </c>
      <c r="AF26" s="39">
        <f t="shared" si="23"/>
        <v>-2520833.333333333</v>
      </c>
      <c r="AG26" s="39">
        <f t="shared" si="23"/>
        <v>-2520833.333333333</v>
      </c>
      <c r="AH26" s="39">
        <f t="shared" si="23"/>
        <v>-2520833.333333333</v>
      </c>
      <c r="AI26" s="39">
        <f t="shared" si="23"/>
        <v>-2520833.333333333</v>
      </c>
      <c r="AJ26" s="39">
        <f t="shared" si="23"/>
        <v>-2520833.333333333</v>
      </c>
      <c r="AK26" s="39">
        <f t="shared" si="23"/>
        <v>-2520833.333333333</v>
      </c>
      <c r="AL26" s="39">
        <f t="shared" si="23"/>
        <v>-2520833.333333333</v>
      </c>
      <c r="AM26" s="39">
        <f t="shared" si="23"/>
        <v>-2520833.333333333</v>
      </c>
      <c r="AN26" s="39">
        <f t="shared" si="23"/>
        <v>-2520833.333333333</v>
      </c>
      <c r="AO26" s="39">
        <f t="shared" si="23"/>
        <v>-2520833.333333333</v>
      </c>
      <c r="AP26" s="39">
        <f t="shared" si="23"/>
        <v>559125</v>
      </c>
      <c r="AQ26" s="39">
        <f t="shared" si="23"/>
        <v>559125</v>
      </c>
      <c r="AR26" s="39">
        <f t="shared" si="23"/>
        <v>559125</v>
      </c>
      <c r="AS26" s="39">
        <f t="shared" si="23"/>
        <v>559125</v>
      </c>
      <c r="AT26" s="39">
        <f t="shared" si="23"/>
        <v>559125</v>
      </c>
      <c r="AU26" s="39">
        <f t="shared" si="23"/>
        <v>559125</v>
      </c>
      <c r="AV26" s="39">
        <f t="shared" si="23"/>
        <v>559125</v>
      </c>
      <c r="AW26" s="39">
        <f t="shared" si="23"/>
        <v>559125</v>
      </c>
      <c r="AX26" s="39">
        <f t="shared" si="23"/>
        <v>559125</v>
      </c>
      <c r="AY26" s="39">
        <f t="shared" si="23"/>
        <v>559125</v>
      </c>
      <c r="AZ26" s="39">
        <f t="shared" si="23"/>
        <v>559125</v>
      </c>
      <c r="BA26" s="39">
        <f t="shared" si="23"/>
        <v>559125</v>
      </c>
      <c r="BB26" s="39">
        <f t="shared" si="23"/>
        <v>559125</v>
      </c>
      <c r="BC26" s="39">
        <f t="shared" si="23"/>
        <v>559125</v>
      </c>
      <c r="BD26" s="39">
        <f t="shared" si="23"/>
        <v>559125</v>
      </c>
      <c r="BE26" s="39">
        <f t="shared" si="23"/>
        <v>559125</v>
      </c>
      <c r="BF26" s="39">
        <f t="shared" si="23"/>
        <v>559125</v>
      </c>
      <c r="BG26" s="39">
        <f t="shared" si="23"/>
        <v>559125</v>
      </c>
      <c r="BH26" s="39">
        <f t="shared" si="23"/>
        <v>559125</v>
      </c>
      <c r="BI26" s="39">
        <f t="shared" si="23"/>
        <v>559125</v>
      </c>
      <c r="BJ26" s="39">
        <f t="shared" si="23"/>
        <v>559125</v>
      </c>
      <c r="BK26" s="39">
        <f t="shared" si="23"/>
        <v>559125</v>
      </c>
      <c r="BL26" s="39">
        <f t="shared" si="23"/>
        <v>559125</v>
      </c>
      <c r="BM26" s="39">
        <f t="shared" si="23"/>
        <v>559125</v>
      </c>
      <c r="BN26" s="39">
        <f t="shared" si="23"/>
        <v>559125</v>
      </c>
      <c r="BO26" s="39">
        <f t="shared" si="23"/>
        <v>559125</v>
      </c>
      <c r="BP26" s="39">
        <f t="shared" si="23"/>
        <v>559125</v>
      </c>
      <c r="BQ26" s="39">
        <f t="shared" si="23"/>
        <v>559125</v>
      </c>
      <c r="BR26" s="39">
        <f t="shared" si="23"/>
        <v>559125</v>
      </c>
      <c r="BS26" s="39">
        <f t="shared" si="23"/>
        <v>559125</v>
      </c>
      <c r="BT26" s="39">
        <f t="shared" si="23"/>
        <v>559125</v>
      </c>
      <c r="BU26" s="39">
        <f t="shared" si="23"/>
        <v>559125</v>
      </c>
      <c r="BV26" s="39">
        <f t="shared" si="23"/>
        <v>559125</v>
      </c>
      <c r="BW26" s="39">
        <f t="shared" si="23"/>
        <v>559125</v>
      </c>
      <c r="BX26" s="39">
        <f t="shared" si="23"/>
        <v>559125</v>
      </c>
      <c r="BY26" s="39">
        <f t="shared" si="23"/>
        <v>559125</v>
      </c>
      <c r="BZ26" s="39">
        <f t="shared" si="23"/>
        <v>559125</v>
      </c>
      <c r="CA26" s="39">
        <f t="shared" si="23"/>
        <v>559125</v>
      </c>
      <c r="CB26" s="39">
        <f t="shared" si="23"/>
        <v>559125</v>
      </c>
      <c r="CC26" s="39">
        <f t="shared" ref="CC26:EF26" si="24">SUM(CC12:CC25)</f>
        <v>559125</v>
      </c>
      <c r="CD26" s="39">
        <f t="shared" si="24"/>
        <v>559125</v>
      </c>
      <c r="CE26" s="39">
        <f t="shared" si="24"/>
        <v>559125</v>
      </c>
      <c r="CF26" s="39">
        <f t="shared" si="24"/>
        <v>559125</v>
      </c>
      <c r="CG26" s="39">
        <f t="shared" si="24"/>
        <v>559125</v>
      </c>
      <c r="CH26" s="39">
        <f t="shared" si="24"/>
        <v>559125</v>
      </c>
      <c r="CI26" s="39">
        <f t="shared" si="24"/>
        <v>559125</v>
      </c>
      <c r="CJ26" s="39">
        <f t="shared" si="24"/>
        <v>559125</v>
      </c>
      <c r="CK26" s="39">
        <f t="shared" si="24"/>
        <v>559125</v>
      </c>
      <c r="CL26" s="39">
        <f t="shared" si="24"/>
        <v>559125</v>
      </c>
      <c r="CM26" s="39">
        <f t="shared" si="24"/>
        <v>559125</v>
      </c>
      <c r="CN26" s="39">
        <f t="shared" si="24"/>
        <v>559125</v>
      </c>
      <c r="CO26" s="39">
        <f t="shared" si="24"/>
        <v>559125</v>
      </c>
      <c r="CP26" s="39">
        <f t="shared" si="24"/>
        <v>559125</v>
      </c>
      <c r="CQ26" s="39">
        <f t="shared" si="24"/>
        <v>559125</v>
      </c>
      <c r="CR26" s="39">
        <f t="shared" si="24"/>
        <v>559125</v>
      </c>
      <c r="CS26" s="39">
        <f t="shared" si="24"/>
        <v>559125</v>
      </c>
      <c r="CT26" s="39">
        <f t="shared" si="24"/>
        <v>559125</v>
      </c>
      <c r="CU26" s="39">
        <f t="shared" si="24"/>
        <v>559125</v>
      </c>
      <c r="CV26" s="39">
        <f t="shared" si="24"/>
        <v>559125</v>
      </c>
      <c r="CW26" s="39">
        <f t="shared" si="24"/>
        <v>559125</v>
      </c>
      <c r="CX26" s="39">
        <f t="shared" si="24"/>
        <v>131506200</v>
      </c>
      <c r="CY26" s="39">
        <f t="shared" si="24"/>
        <v>0</v>
      </c>
      <c r="CZ26" s="39">
        <f t="shared" si="24"/>
        <v>0</v>
      </c>
      <c r="DA26" s="39">
        <f t="shared" si="24"/>
        <v>0</v>
      </c>
      <c r="DB26" s="39">
        <f t="shared" si="24"/>
        <v>0</v>
      </c>
      <c r="DC26" s="39">
        <f t="shared" si="24"/>
        <v>0</v>
      </c>
      <c r="DD26" s="39">
        <f t="shared" si="24"/>
        <v>0</v>
      </c>
      <c r="DE26" s="39">
        <f t="shared" si="24"/>
        <v>0</v>
      </c>
      <c r="DF26" s="39">
        <f t="shared" si="24"/>
        <v>0</v>
      </c>
      <c r="DG26" s="39">
        <f t="shared" si="24"/>
        <v>0</v>
      </c>
      <c r="DH26" s="39">
        <f t="shared" si="24"/>
        <v>0</v>
      </c>
      <c r="DI26" s="39">
        <f t="shared" si="24"/>
        <v>0</v>
      </c>
      <c r="DJ26" s="39">
        <f t="shared" si="24"/>
        <v>0</v>
      </c>
      <c r="DK26" s="39">
        <f t="shared" si="24"/>
        <v>0</v>
      </c>
      <c r="DL26" s="39">
        <f t="shared" si="24"/>
        <v>0</v>
      </c>
      <c r="DM26" s="39">
        <f t="shared" si="24"/>
        <v>0</v>
      </c>
      <c r="DN26" s="39">
        <f t="shared" si="24"/>
        <v>0</v>
      </c>
      <c r="DO26" s="39">
        <f t="shared" si="24"/>
        <v>0</v>
      </c>
      <c r="DP26" s="39">
        <f t="shared" si="24"/>
        <v>0</v>
      </c>
      <c r="DQ26" s="39">
        <f t="shared" si="24"/>
        <v>0</v>
      </c>
      <c r="DR26" s="39">
        <f t="shared" si="24"/>
        <v>0</v>
      </c>
      <c r="DS26" s="39">
        <f t="shared" si="24"/>
        <v>0</v>
      </c>
      <c r="DT26" s="39">
        <f t="shared" si="24"/>
        <v>0</v>
      </c>
      <c r="DU26" s="39">
        <f t="shared" si="24"/>
        <v>0</v>
      </c>
      <c r="DV26" s="39">
        <f t="shared" si="24"/>
        <v>0</v>
      </c>
      <c r="DW26" s="39">
        <f t="shared" si="24"/>
        <v>0</v>
      </c>
      <c r="DX26" s="39">
        <f t="shared" si="24"/>
        <v>0</v>
      </c>
      <c r="DY26" s="39">
        <f t="shared" si="24"/>
        <v>0</v>
      </c>
      <c r="DZ26" s="39">
        <f t="shared" si="24"/>
        <v>0</v>
      </c>
      <c r="EA26" s="39">
        <f t="shared" si="24"/>
        <v>0</v>
      </c>
      <c r="EB26" s="39">
        <f t="shared" si="24"/>
        <v>0</v>
      </c>
      <c r="EC26" s="39">
        <f t="shared" si="24"/>
        <v>0</v>
      </c>
      <c r="ED26" s="39">
        <f t="shared" si="24"/>
        <v>0</v>
      </c>
      <c r="EE26" s="39">
        <f t="shared" si="24"/>
        <v>0</v>
      </c>
      <c r="EF26" s="39">
        <f t="shared" si="24"/>
        <v>0</v>
      </c>
      <c r="EG26" s="10"/>
    </row>
    <row r="27" spans="1:137" x14ac:dyDescent="0.25">
      <c r="A27" s="2"/>
      <c r="B27" s="12" t="s">
        <v>35</v>
      </c>
      <c r="C27" s="2"/>
      <c r="D27" s="29">
        <v>275000</v>
      </c>
      <c r="E27" s="2"/>
      <c r="F27" s="4"/>
      <c r="G27" s="46" t="s">
        <v>51</v>
      </c>
      <c r="H27" s="46">
        <f>I13-H25-H26</f>
        <v>3528223.5952589121</v>
      </c>
      <c r="I27" s="46"/>
      <c r="J27" s="46"/>
      <c r="K27" s="10"/>
      <c r="L27" s="2"/>
      <c r="M27" s="2"/>
      <c r="N27" s="10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10"/>
    </row>
    <row r="28" spans="1:137" x14ac:dyDescent="0.25">
      <c r="A28" s="2"/>
      <c r="B28" s="12" t="s">
        <v>54</v>
      </c>
      <c r="C28" s="2"/>
      <c r="D28" s="32">
        <v>44256</v>
      </c>
      <c r="E28" s="2"/>
      <c r="F28" s="4"/>
      <c r="G28" s="46" t="s">
        <v>52</v>
      </c>
      <c r="H28" s="53">
        <f>(I13/SUM(H25:H26))</f>
        <v>2.1090591153917857</v>
      </c>
      <c r="I28" s="46"/>
      <c r="J28" s="46"/>
      <c r="K28" s="10"/>
      <c r="L28" s="46"/>
      <c r="M28" s="45" t="s">
        <v>46</v>
      </c>
      <c r="N28" s="5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  <c r="EG28" s="56"/>
    </row>
    <row r="29" spans="1:137" x14ac:dyDescent="0.25">
      <c r="A29" s="2"/>
      <c r="B29" s="12" t="s">
        <v>19</v>
      </c>
      <c r="C29" s="2"/>
      <c r="D29" s="31">
        <v>24</v>
      </c>
      <c r="E29" s="2"/>
      <c r="F29" s="4"/>
      <c r="G29" s="2"/>
      <c r="H29" s="2"/>
      <c r="I29" s="2"/>
      <c r="J29" s="2"/>
      <c r="K29" s="10"/>
      <c r="L29" s="46"/>
      <c r="M29" s="46" t="s">
        <v>60</v>
      </c>
      <c r="N29" s="56"/>
      <c r="O29" s="46"/>
      <c r="P29" s="46">
        <f t="shared" ref="P29:AU29" si="25">(P10=$D$30)*$I$22</f>
        <v>0</v>
      </c>
      <c r="Q29" s="46">
        <f t="shared" si="25"/>
        <v>0</v>
      </c>
      <c r="R29" s="46">
        <f t="shared" si="25"/>
        <v>0</v>
      </c>
      <c r="S29" s="46">
        <f t="shared" si="25"/>
        <v>0</v>
      </c>
      <c r="T29" s="46">
        <f t="shared" si="25"/>
        <v>0</v>
      </c>
      <c r="U29" s="46">
        <f t="shared" si="25"/>
        <v>0</v>
      </c>
      <c r="V29" s="46">
        <f t="shared" si="25"/>
        <v>0</v>
      </c>
      <c r="W29" s="46">
        <f t="shared" si="25"/>
        <v>0</v>
      </c>
      <c r="X29" s="46">
        <f t="shared" si="25"/>
        <v>0</v>
      </c>
      <c r="Y29" s="46">
        <f t="shared" si="25"/>
        <v>0</v>
      </c>
      <c r="Z29" s="46">
        <f t="shared" si="25"/>
        <v>0</v>
      </c>
      <c r="AA29" s="46">
        <f t="shared" si="25"/>
        <v>0</v>
      </c>
      <c r="AB29" s="46">
        <f t="shared" si="25"/>
        <v>0</v>
      </c>
      <c r="AC29" s="46">
        <f t="shared" si="25"/>
        <v>0</v>
      </c>
      <c r="AD29" s="46">
        <f t="shared" si="25"/>
        <v>0</v>
      </c>
      <c r="AE29" s="46">
        <f t="shared" si="25"/>
        <v>0</v>
      </c>
      <c r="AF29" s="46">
        <f t="shared" si="25"/>
        <v>0</v>
      </c>
      <c r="AG29" s="46">
        <f t="shared" si="25"/>
        <v>0</v>
      </c>
      <c r="AH29" s="46">
        <f t="shared" si="25"/>
        <v>0</v>
      </c>
      <c r="AI29" s="46">
        <f t="shared" si="25"/>
        <v>0</v>
      </c>
      <c r="AJ29" s="46">
        <f t="shared" si="25"/>
        <v>0</v>
      </c>
      <c r="AK29" s="46">
        <f t="shared" si="25"/>
        <v>0</v>
      </c>
      <c r="AL29" s="46">
        <f t="shared" si="25"/>
        <v>0</v>
      </c>
      <c r="AM29" s="46">
        <f t="shared" si="25"/>
        <v>0</v>
      </c>
      <c r="AN29" s="46">
        <f t="shared" si="25"/>
        <v>0</v>
      </c>
      <c r="AO29" s="46">
        <f t="shared" si="25"/>
        <v>0</v>
      </c>
      <c r="AP29" s="46">
        <f t="shared" si="25"/>
        <v>67095000</v>
      </c>
      <c r="AQ29" s="46">
        <f t="shared" si="25"/>
        <v>0</v>
      </c>
      <c r="AR29" s="46">
        <f t="shared" si="25"/>
        <v>0</v>
      </c>
      <c r="AS29" s="46">
        <f t="shared" si="25"/>
        <v>0</v>
      </c>
      <c r="AT29" s="46">
        <f t="shared" si="25"/>
        <v>0</v>
      </c>
      <c r="AU29" s="46">
        <f t="shared" si="25"/>
        <v>0</v>
      </c>
      <c r="AV29" s="46">
        <f t="shared" ref="AV29:CA29" si="26">(AV10=$D$30)*$I$22</f>
        <v>0</v>
      </c>
      <c r="AW29" s="46">
        <f t="shared" si="26"/>
        <v>0</v>
      </c>
      <c r="AX29" s="46">
        <f t="shared" si="26"/>
        <v>0</v>
      </c>
      <c r="AY29" s="46">
        <f t="shared" si="26"/>
        <v>0</v>
      </c>
      <c r="AZ29" s="46">
        <f t="shared" si="26"/>
        <v>0</v>
      </c>
      <c r="BA29" s="46">
        <f t="shared" si="26"/>
        <v>0</v>
      </c>
      <c r="BB29" s="46">
        <f t="shared" si="26"/>
        <v>0</v>
      </c>
      <c r="BC29" s="46">
        <f t="shared" si="26"/>
        <v>0</v>
      </c>
      <c r="BD29" s="46">
        <f t="shared" si="26"/>
        <v>0</v>
      </c>
      <c r="BE29" s="46">
        <f t="shared" si="26"/>
        <v>0</v>
      </c>
      <c r="BF29" s="46">
        <f t="shared" si="26"/>
        <v>0</v>
      </c>
      <c r="BG29" s="46">
        <f t="shared" si="26"/>
        <v>0</v>
      </c>
      <c r="BH29" s="46">
        <f t="shared" si="26"/>
        <v>0</v>
      </c>
      <c r="BI29" s="46">
        <f t="shared" si="26"/>
        <v>0</v>
      </c>
      <c r="BJ29" s="46">
        <f t="shared" si="26"/>
        <v>0</v>
      </c>
      <c r="BK29" s="46">
        <f t="shared" si="26"/>
        <v>0</v>
      </c>
      <c r="BL29" s="46">
        <f t="shared" si="26"/>
        <v>0</v>
      </c>
      <c r="BM29" s="46">
        <f t="shared" si="26"/>
        <v>0</v>
      </c>
      <c r="BN29" s="46">
        <f t="shared" si="26"/>
        <v>0</v>
      </c>
      <c r="BO29" s="46">
        <f t="shared" si="26"/>
        <v>0</v>
      </c>
      <c r="BP29" s="46">
        <f t="shared" si="26"/>
        <v>0</v>
      </c>
      <c r="BQ29" s="46">
        <f t="shared" si="26"/>
        <v>0</v>
      </c>
      <c r="BR29" s="46">
        <f t="shared" si="26"/>
        <v>0</v>
      </c>
      <c r="BS29" s="46">
        <f t="shared" si="26"/>
        <v>0</v>
      </c>
      <c r="BT29" s="46">
        <f t="shared" si="26"/>
        <v>0</v>
      </c>
      <c r="BU29" s="46">
        <f t="shared" si="26"/>
        <v>0</v>
      </c>
      <c r="BV29" s="46">
        <f t="shared" si="26"/>
        <v>0</v>
      </c>
      <c r="BW29" s="46">
        <f t="shared" si="26"/>
        <v>0</v>
      </c>
      <c r="BX29" s="46">
        <f t="shared" si="26"/>
        <v>0</v>
      </c>
      <c r="BY29" s="46">
        <f t="shared" si="26"/>
        <v>0</v>
      </c>
      <c r="BZ29" s="46">
        <f t="shared" si="26"/>
        <v>0</v>
      </c>
      <c r="CA29" s="46">
        <f t="shared" si="26"/>
        <v>0</v>
      </c>
      <c r="CB29" s="46">
        <f t="shared" ref="CB29:DG29" si="27">(CB10=$D$30)*$I$22</f>
        <v>0</v>
      </c>
      <c r="CC29" s="46">
        <f t="shared" si="27"/>
        <v>0</v>
      </c>
      <c r="CD29" s="46">
        <f t="shared" si="27"/>
        <v>0</v>
      </c>
      <c r="CE29" s="46">
        <f t="shared" si="27"/>
        <v>0</v>
      </c>
      <c r="CF29" s="46">
        <f t="shared" si="27"/>
        <v>0</v>
      </c>
      <c r="CG29" s="46">
        <f t="shared" si="27"/>
        <v>0</v>
      </c>
      <c r="CH29" s="46">
        <f t="shared" si="27"/>
        <v>0</v>
      </c>
      <c r="CI29" s="46">
        <f t="shared" si="27"/>
        <v>0</v>
      </c>
      <c r="CJ29" s="46">
        <f t="shared" si="27"/>
        <v>0</v>
      </c>
      <c r="CK29" s="46">
        <f t="shared" si="27"/>
        <v>0</v>
      </c>
      <c r="CL29" s="46">
        <f t="shared" si="27"/>
        <v>0</v>
      </c>
      <c r="CM29" s="46">
        <f t="shared" si="27"/>
        <v>0</v>
      </c>
      <c r="CN29" s="46">
        <f t="shared" si="27"/>
        <v>0</v>
      </c>
      <c r="CO29" s="46">
        <f t="shared" si="27"/>
        <v>0</v>
      </c>
      <c r="CP29" s="46">
        <f t="shared" si="27"/>
        <v>0</v>
      </c>
      <c r="CQ29" s="46">
        <f t="shared" si="27"/>
        <v>0</v>
      </c>
      <c r="CR29" s="46">
        <f t="shared" si="27"/>
        <v>0</v>
      </c>
      <c r="CS29" s="46">
        <f t="shared" si="27"/>
        <v>0</v>
      </c>
      <c r="CT29" s="46">
        <f t="shared" si="27"/>
        <v>0</v>
      </c>
      <c r="CU29" s="46">
        <f t="shared" si="27"/>
        <v>0</v>
      </c>
      <c r="CV29" s="46">
        <f t="shared" si="27"/>
        <v>0</v>
      </c>
      <c r="CW29" s="46">
        <f t="shared" si="27"/>
        <v>0</v>
      </c>
      <c r="CX29" s="46">
        <f t="shared" si="27"/>
        <v>0</v>
      </c>
      <c r="CY29" s="46">
        <f t="shared" si="27"/>
        <v>0</v>
      </c>
      <c r="CZ29" s="46">
        <f t="shared" si="27"/>
        <v>0</v>
      </c>
      <c r="DA29" s="46">
        <f t="shared" si="27"/>
        <v>0</v>
      </c>
      <c r="DB29" s="46">
        <f t="shared" si="27"/>
        <v>0</v>
      </c>
      <c r="DC29" s="46">
        <f t="shared" si="27"/>
        <v>0</v>
      </c>
      <c r="DD29" s="46">
        <f t="shared" si="27"/>
        <v>0</v>
      </c>
      <c r="DE29" s="46">
        <f t="shared" si="27"/>
        <v>0</v>
      </c>
      <c r="DF29" s="46">
        <f t="shared" si="27"/>
        <v>0</v>
      </c>
      <c r="DG29" s="46">
        <f t="shared" si="27"/>
        <v>0</v>
      </c>
      <c r="DH29" s="46">
        <f t="shared" ref="DH29:EF29" si="28">(DH10=$D$30)*$I$22</f>
        <v>0</v>
      </c>
      <c r="DI29" s="46">
        <f t="shared" si="28"/>
        <v>0</v>
      </c>
      <c r="DJ29" s="46">
        <f t="shared" si="28"/>
        <v>0</v>
      </c>
      <c r="DK29" s="46">
        <f t="shared" si="28"/>
        <v>0</v>
      </c>
      <c r="DL29" s="46">
        <f t="shared" si="28"/>
        <v>0</v>
      </c>
      <c r="DM29" s="46">
        <f t="shared" si="28"/>
        <v>0</v>
      </c>
      <c r="DN29" s="46">
        <f t="shared" si="28"/>
        <v>0</v>
      </c>
      <c r="DO29" s="46">
        <f t="shared" si="28"/>
        <v>0</v>
      </c>
      <c r="DP29" s="46">
        <f t="shared" si="28"/>
        <v>0</v>
      </c>
      <c r="DQ29" s="46">
        <f t="shared" si="28"/>
        <v>0</v>
      </c>
      <c r="DR29" s="46">
        <f t="shared" si="28"/>
        <v>0</v>
      </c>
      <c r="DS29" s="46">
        <f t="shared" si="28"/>
        <v>0</v>
      </c>
      <c r="DT29" s="46">
        <f t="shared" si="28"/>
        <v>0</v>
      </c>
      <c r="DU29" s="46">
        <f t="shared" si="28"/>
        <v>0</v>
      </c>
      <c r="DV29" s="46">
        <f t="shared" si="28"/>
        <v>0</v>
      </c>
      <c r="DW29" s="46">
        <f t="shared" si="28"/>
        <v>0</v>
      </c>
      <c r="DX29" s="46">
        <f t="shared" si="28"/>
        <v>0</v>
      </c>
      <c r="DY29" s="46">
        <f t="shared" si="28"/>
        <v>0</v>
      </c>
      <c r="DZ29" s="46">
        <f t="shared" si="28"/>
        <v>0</v>
      </c>
      <c r="EA29" s="46">
        <f t="shared" si="28"/>
        <v>0</v>
      </c>
      <c r="EB29" s="46">
        <f t="shared" si="28"/>
        <v>0</v>
      </c>
      <c r="EC29" s="46">
        <f t="shared" si="28"/>
        <v>0</v>
      </c>
      <c r="ED29" s="46">
        <f t="shared" si="28"/>
        <v>0</v>
      </c>
      <c r="EE29" s="46">
        <f t="shared" si="28"/>
        <v>0</v>
      </c>
      <c r="EF29" s="46">
        <f t="shared" si="28"/>
        <v>0</v>
      </c>
      <c r="EG29" s="56"/>
    </row>
    <row r="30" spans="1:137" x14ac:dyDescent="0.25">
      <c r="A30" s="2"/>
      <c r="B30" s="12" t="s">
        <v>55</v>
      </c>
      <c r="C30" s="2"/>
      <c r="D30" s="34">
        <f>EDATE(D28,D29)</f>
        <v>44986</v>
      </c>
      <c r="E30" s="2"/>
      <c r="F30" s="4"/>
      <c r="G30" s="2"/>
      <c r="H30" s="2"/>
      <c r="I30" s="2"/>
      <c r="J30" s="2"/>
      <c r="K30" s="10"/>
      <c r="L30" s="46"/>
      <c r="M30" s="46" t="s">
        <v>61</v>
      </c>
      <c r="N30" s="56"/>
      <c r="O30" s="46"/>
      <c r="P30" s="46">
        <f>P29+O34</f>
        <v>0</v>
      </c>
      <c r="Q30" s="46">
        <f>Q29+P34</f>
        <v>0</v>
      </c>
      <c r="R30" s="46">
        <f t="shared" ref="R30:CC30" si="29">R29+Q34</f>
        <v>0</v>
      </c>
      <c r="S30" s="46">
        <f t="shared" si="29"/>
        <v>0</v>
      </c>
      <c r="T30" s="46">
        <f t="shared" si="29"/>
        <v>0</v>
      </c>
      <c r="U30" s="46">
        <f t="shared" si="29"/>
        <v>0</v>
      </c>
      <c r="V30" s="46">
        <f t="shared" si="29"/>
        <v>0</v>
      </c>
      <c r="W30" s="46">
        <f t="shared" si="29"/>
        <v>0</v>
      </c>
      <c r="X30" s="46">
        <f t="shared" si="29"/>
        <v>0</v>
      </c>
      <c r="Y30" s="46">
        <f t="shared" si="29"/>
        <v>0</v>
      </c>
      <c r="Z30" s="46">
        <f t="shared" si="29"/>
        <v>0</v>
      </c>
      <c r="AA30" s="46">
        <f t="shared" si="29"/>
        <v>0</v>
      </c>
      <c r="AB30" s="46">
        <f t="shared" si="29"/>
        <v>0</v>
      </c>
      <c r="AC30" s="46">
        <f t="shared" si="29"/>
        <v>0</v>
      </c>
      <c r="AD30" s="46">
        <f t="shared" si="29"/>
        <v>0</v>
      </c>
      <c r="AE30" s="46">
        <f t="shared" si="29"/>
        <v>0</v>
      </c>
      <c r="AF30" s="46">
        <f t="shared" si="29"/>
        <v>0</v>
      </c>
      <c r="AG30" s="46">
        <f t="shared" si="29"/>
        <v>0</v>
      </c>
      <c r="AH30" s="46">
        <f t="shared" si="29"/>
        <v>0</v>
      </c>
      <c r="AI30" s="46">
        <f t="shared" si="29"/>
        <v>0</v>
      </c>
      <c r="AJ30" s="46">
        <f t="shared" si="29"/>
        <v>0</v>
      </c>
      <c r="AK30" s="46">
        <f t="shared" si="29"/>
        <v>0</v>
      </c>
      <c r="AL30" s="46">
        <f t="shared" si="29"/>
        <v>0</v>
      </c>
      <c r="AM30" s="46">
        <f t="shared" si="29"/>
        <v>0</v>
      </c>
      <c r="AN30" s="46">
        <f t="shared" si="29"/>
        <v>0</v>
      </c>
      <c r="AO30" s="46">
        <f t="shared" si="29"/>
        <v>0</v>
      </c>
      <c r="AP30" s="46">
        <f t="shared" si="29"/>
        <v>67095000</v>
      </c>
      <c r="AQ30" s="46">
        <f t="shared" si="29"/>
        <v>66968098.34746334</v>
      </c>
      <c r="AR30" s="46">
        <f t="shared" si="29"/>
        <v>66840935.29830008</v>
      </c>
      <c r="AS30" s="46">
        <f t="shared" si="29"/>
        <v>66713510.314075977</v>
      </c>
      <c r="AT30" s="46">
        <f t="shared" si="29"/>
        <v>66585822.855247684</v>
      </c>
      <c r="AU30" s="46">
        <f t="shared" si="29"/>
        <v>66457872.38116049</v>
      </c>
      <c r="AV30" s="46">
        <f t="shared" si="29"/>
        <v>66329658.350046024</v>
      </c>
      <c r="AW30" s="46">
        <f t="shared" si="29"/>
        <v>66201180.219019972</v>
      </c>
      <c r="AX30" s="46">
        <f t="shared" si="29"/>
        <v>66072437.444079749</v>
      </c>
      <c r="AY30" s="46">
        <f t="shared" si="29"/>
        <v>65943429.480102226</v>
      </c>
      <c r="AZ30" s="46">
        <f t="shared" si="29"/>
        <v>65814155.780841403</v>
      </c>
      <c r="BA30" s="46">
        <f t="shared" si="29"/>
        <v>65684615.7989261</v>
      </c>
      <c r="BB30" s="46">
        <f t="shared" si="29"/>
        <v>65554808.985857658</v>
      </c>
      <c r="BC30" s="46">
        <f t="shared" si="29"/>
        <v>65424734.79200758</v>
      </c>
      <c r="BD30" s="46">
        <f t="shared" si="29"/>
        <v>65294392.66661524</v>
      </c>
      <c r="BE30" s="46">
        <f t="shared" si="29"/>
        <v>65163782.057785533</v>
      </c>
      <c r="BF30" s="46">
        <f t="shared" si="29"/>
        <v>65032902.412486531</v>
      </c>
      <c r="BG30" s="46">
        <f t="shared" si="29"/>
        <v>64901753.176547155</v>
      </c>
      <c r="BH30" s="46">
        <f t="shared" si="29"/>
        <v>64770333.794654831</v>
      </c>
      <c r="BI30" s="46">
        <f t="shared" si="29"/>
        <v>64638643.710353129</v>
      </c>
      <c r="BJ30" s="46">
        <f t="shared" si="29"/>
        <v>64506682.366039395</v>
      </c>
      <c r="BK30" s="46">
        <f t="shared" si="29"/>
        <v>64374449.202962428</v>
      </c>
      <c r="BL30" s="46">
        <f t="shared" si="29"/>
        <v>64241943.661220081</v>
      </c>
      <c r="BM30" s="46">
        <f t="shared" si="29"/>
        <v>64109165.179756902</v>
      </c>
      <c r="BN30" s="46">
        <f t="shared" si="29"/>
        <v>63976113.19636175</v>
      </c>
      <c r="BO30" s="46">
        <f t="shared" si="29"/>
        <v>63842787.147665426</v>
      </c>
      <c r="BP30" s="46">
        <f t="shared" si="29"/>
        <v>63709186.46913828</v>
      </c>
      <c r="BQ30" s="46">
        <f t="shared" si="29"/>
        <v>63575310.595087826</v>
      </c>
      <c r="BR30" s="46">
        <f t="shared" si="29"/>
        <v>63441158.958656348</v>
      </c>
      <c r="BS30" s="46">
        <f t="shared" si="29"/>
        <v>63306730.991818488</v>
      </c>
      <c r="BT30" s="46">
        <f t="shared" si="29"/>
        <v>63172026.125378855</v>
      </c>
      <c r="BU30" s="46">
        <f t="shared" si="29"/>
        <v>63037043.788969606</v>
      </c>
      <c r="BV30" s="46">
        <f t="shared" si="29"/>
        <v>62901783.411048032</v>
      </c>
      <c r="BW30" s="46">
        <f t="shared" si="29"/>
        <v>62766244.418894142</v>
      </c>
      <c r="BX30" s="46">
        <f t="shared" si="29"/>
        <v>62630426.238608234</v>
      </c>
      <c r="BY30" s="46">
        <f t="shared" si="29"/>
        <v>62494328.295108475</v>
      </c>
      <c r="BZ30" s="46">
        <f t="shared" si="29"/>
        <v>62357950.012128443</v>
      </c>
      <c r="CA30" s="46">
        <f t="shared" si="29"/>
        <v>62221290.81221471</v>
      </c>
      <c r="CB30" s="46">
        <f t="shared" si="29"/>
        <v>62084350.116724387</v>
      </c>
      <c r="CC30" s="46">
        <f t="shared" si="29"/>
        <v>61947127.345822677</v>
      </c>
      <c r="CD30" s="46">
        <f t="shared" ref="CD30:EF30" si="30">CD29+CC34</f>
        <v>61809621.918480411</v>
      </c>
      <c r="CE30" s="46">
        <f t="shared" si="30"/>
        <v>61671833.252471603</v>
      </c>
      <c r="CF30" s="46">
        <f t="shared" si="30"/>
        <v>61533760.764370978</v>
      </c>
      <c r="CG30" s="46">
        <f t="shared" si="30"/>
        <v>61395403.869551495</v>
      </c>
      <c r="CH30" s="46">
        <f t="shared" si="30"/>
        <v>61256761.982181884</v>
      </c>
      <c r="CI30" s="46">
        <f t="shared" si="30"/>
        <v>61117834.515224151</v>
      </c>
      <c r="CJ30" s="46">
        <f t="shared" si="30"/>
        <v>60978620.880431101</v>
      </c>
      <c r="CK30" s="46">
        <f t="shared" si="30"/>
        <v>60839120.488343842</v>
      </c>
      <c r="CL30" s="46">
        <f t="shared" si="30"/>
        <v>60699332.748289309</v>
      </c>
      <c r="CM30" s="46">
        <f t="shared" si="30"/>
        <v>60559257.068377733</v>
      </c>
      <c r="CN30" s="46">
        <f t="shared" si="30"/>
        <v>60418892.855500154</v>
      </c>
      <c r="CO30" s="46">
        <f t="shared" si="30"/>
        <v>60278239.515325896</v>
      </c>
      <c r="CP30" s="46">
        <f t="shared" si="30"/>
        <v>60137296.452300072</v>
      </c>
      <c r="CQ30" s="46">
        <f t="shared" si="30"/>
        <v>59996063.069641046</v>
      </c>
      <c r="CR30" s="46">
        <f t="shared" si="30"/>
        <v>59854538.769337907</v>
      </c>
      <c r="CS30" s="46">
        <f t="shared" si="30"/>
        <v>59712722.952147938</v>
      </c>
      <c r="CT30" s="46">
        <f t="shared" si="30"/>
        <v>59570615.017594084</v>
      </c>
      <c r="CU30" s="46">
        <f t="shared" si="30"/>
        <v>59428214.363962404</v>
      </c>
      <c r="CV30" s="46">
        <f t="shared" si="30"/>
        <v>59285520.388299525</v>
      </c>
      <c r="CW30" s="46">
        <f t="shared" si="30"/>
        <v>59142532.486410089</v>
      </c>
      <c r="CX30" s="46">
        <f t="shared" si="30"/>
        <v>58999250.052854195</v>
      </c>
      <c r="CY30" s="46">
        <f t="shared" si="30"/>
        <v>0</v>
      </c>
      <c r="CZ30" s="46">
        <f t="shared" si="30"/>
        <v>0</v>
      </c>
      <c r="DA30" s="46">
        <f t="shared" si="30"/>
        <v>0</v>
      </c>
      <c r="DB30" s="46">
        <f t="shared" si="30"/>
        <v>0</v>
      </c>
      <c r="DC30" s="46">
        <f t="shared" si="30"/>
        <v>0</v>
      </c>
      <c r="DD30" s="46">
        <f t="shared" si="30"/>
        <v>0</v>
      </c>
      <c r="DE30" s="46">
        <f t="shared" si="30"/>
        <v>0</v>
      </c>
      <c r="DF30" s="46">
        <f t="shared" si="30"/>
        <v>0</v>
      </c>
      <c r="DG30" s="46">
        <f t="shared" si="30"/>
        <v>0</v>
      </c>
      <c r="DH30" s="46">
        <f t="shared" si="30"/>
        <v>0</v>
      </c>
      <c r="DI30" s="46">
        <f t="shared" si="30"/>
        <v>0</v>
      </c>
      <c r="DJ30" s="46">
        <f t="shared" si="30"/>
        <v>0</v>
      </c>
      <c r="DK30" s="46">
        <f t="shared" si="30"/>
        <v>0</v>
      </c>
      <c r="DL30" s="46">
        <f t="shared" si="30"/>
        <v>0</v>
      </c>
      <c r="DM30" s="46">
        <f t="shared" si="30"/>
        <v>0</v>
      </c>
      <c r="DN30" s="46">
        <f t="shared" si="30"/>
        <v>0</v>
      </c>
      <c r="DO30" s="46">
        <f t="shared" si="30"/>
        <v>0</v>
      </c>
      <c r="DP30" s="46">
        <f t="shared" si="30"/>
        <v>0</v>
      </c>
      <c r="DQ30" s="46">
        <f t="shared" si="30"/>
        <v>0</v>
      </c>
      <c r="DR30" s="46">
        <f t="shared" si="30"/>
        <v>0</v>
      </c>
      <c r="DS30" s="46">
        <f t="shared" si="30"/>
        <v>0</v>
      </c>
      <c r="DT30" s="46">
        <f t="shared" si="30"/>
        <v>0</v>
      </c>
      <c r="DU30" s="46">
        <f t="shared" si="30"/>
        <v>0</v>
      </c>
      <c r="DV30" s="46">
        <f t="shared" si="30"/>
        <v>0</v>
      </c>
      <c r="DW30" s="46">
        <f t="shared" si="30"/>
        <v>0</v>
      </c>
      <c r="DX30" s="46">
        <f t="shared" si="30"/>
        <v>0</v>
      </c>
      <c r="DY30" s="46">
        <f t="shared" si="30"/>
        <v>0</v>
      </c>
      <c r="DZ30" s="46">
        <f t="shared" si="30"/>
        <v>0</v>
      </c>
      <c r="EA30" s="46">
        <f t="shared" si="30"/>
        <v>0</v>
      </c>
      <c r="EB30" s="46">
        <f t="shared" si="30"/>
        <v>0</v>
      </c>
      <c r="EC30" s="46">
        <f t="shared" si="30"/>
        <v>0</v>
      </c>
      <c r="ED30" s="46">
        <f t="shared" si="30"/>
        <v>0</v>
      </c>
      <c r="EE30" s="46">
        <f t="shared" si="30"/>
        <v>0</v>
      </c>
      <c r="EF30" s="46">
        <f t="shared" si="30"/>
        <v>0</v>
      </c>
      <c r="EG30" s="56"/>
    </row>
    <row r="31" spans="1:137" ht="18.75" x14ac:dyDescent="0.3">
      <c r="A31" s="2"/>
      <c r="B31" s="2"/>
      <c r="C31" s="2"/>
      <c r="D31" s="2"/>
      <c r="E31" s="2"/>
      <c r="F31" s="4"/>
      <c r="G31" s="11" t="s">
        <v>30</v>
      </c>
      <c r="H31" s="2"/>
      <c r="I31" s="2"/>
      <c r="J31" s="2"/>
      <c r="K31" s="10"/>
      <c r="L31" s="46"/>
      <c r="M31" s="46" t="s">
        <v>62</v>
      </c>
      <c r="N31" s="56"/>
      <c r="O31" s="46"/>
      <c r="P31" s="46">
        <f t="shared" ref="P31:AU31" si="31">IF(P10=$I$33,P30+P30*((1+$H$23)^(1/12)-1),(P30&gt;0)*-PMT($H$23/12,$H$24*12,$I$22))</f>
        <v>0</v>
      </c>
      <c r="Q31" s="46">
        <f t="shared" si="31"/>
        <v>0</v>
      </c>
      <c r="R31" s="46">
        <f t="shared" si="31"/>
        <v>0</v>
      </c>
      <c r="S31" s="46">
        <f t="shared" si="31"/>
        <v>0</v>
      </c>
      <c r="T31" s="46">
        <f t="shared" si="31"/>
        <v>0</v>
      </c>
      <c r="U31" s="46">
        <f t="shared" si="31"/>
        <v>0</v>
      </c>
      <c r="V31" s="46">
        <f t="shared" si="31"/>
        <v>0</v>
      </c>
      <c r="W31" s="46">
        <f t="shared" si="31"/>
        <v>0</v>
      </c>
      <c r="X31" s="46">
        <f t="shared" si="31"/>
        <v>0</v>
      </c>
      <c r="Y31" s="46">
        <f t="shared" si="31"/>
        <v>0</v>
      </c>
      <c r="Z31" s="46">
        <f t="shared" si="31"/>
        <v>0</v>
      </c>
      <c r="AA31" s="46">
        <f t="shared" si="31"/>
        <v>0</v>
      </c>
      <c r="AB31" s="46">
        <f t="shared" si="31"/>
        <v>0</v>
      </c>
      <c r="AC31" s="46">
        <f t="shared" si="31"/>
        <v>0</v>
      </c>
      <c r="AD31" s="46">
        <f t="shared" si="31"/>
        <v>0</v>
      </c>
      <c r="AE31" s="46">
        <f t="shared" si="31"/>
        <v>0</v>
      </c>
      <c r="AF31" s="46">
        <f t="shared" si="31"/>
        <v>0</v>
      </c>
      <c r="AG31" s="46">
        <f t="shared" si="31"/>
        <v>0</v>
      </c>
      <c r="AH31" s="46">
        <f t="shared" si="31"/>
        <v>0</v>
      </c>
      <c r="AI31" s="46">
        <f t="shared" si="31"/>
        <v>0</v>
      </c>
      <c r="AJ31" s="46">
        <f t="shared" si="31"/>
        <v>0</v>
      </c>
      <c r="AK31" s="46">
        <f t="shared" si="31"/>
        <v>0</v>
      </c>
      <c r="AL31" s="46">
        <f t="shared" si="31"/>
        <v>0</v>
      </c>
      <c r="AM31" s="46">
        <f t="shared" si="31"/>
        <v>0</v>
      </c>
      <c r="AN31" s="46">
        <f t="shared" si="31"/>
        <v>0</v>
      </c>
      <c r="AO31" s="46">
        <f t="shared" si="31"/>
        <v>0</v>
      </c>
      <c r="AP31" s="46">
        <f t="shared" si="31"/>
        <v>265106.36706175731</v>
      </c>
      <c r="AQ31" s="46">
        <f t="shared" si="31"/>
        <v>265106.36706175731</v>
      </c>
      <c r="AR31" s="46">
        <f t="shared" si="31"/>
        <v>265106.36706175731</v>
      </c>
      <c r="AS31" s="46">
        <f t="shared" si="31"/>
        <v>265106.36706175731</v>
      </c>
      <c r="AT31" s="46">
        <f t="shared" si="31"/>
        <v>265106.36706175731</v>
      </c>
      <c r="AU31" s="46">
        <f t="shared" si="31"/>
        <v>265106.36706175731</v>
      </c>
      <c r="AV31" s="46">
        <f t="shared" ref="AV31:CA31" si="32">IF(AV10=$I$33,AV30+AV30*((1+$H$23)^(1/12)-1),(AV30&gt;0)*-PMT($H$23/12,$H$24*12,$I$22))</f>
        <v>265106.36706175731</v>
      </c>
      <c r="AW31" s="46">
        <f t="shared" si="32"/>
        <v>265106.36706175731</v>
      </c>
      <c r="AX31" s="46">
        <f t="shared" si="32"/>
        <v>265106.36706175731</v>
      </c>
      <c r="AY31" s="46">
        <f t="shared" si="32"/>
        <v>265106.36706175731</v>
      </c>
      <c r="AZ31" s="46">
        <f t="shared" si="32"/>
        <v>265106.36706175731</v>
      </c>
      <c r="BA31" s="46">
        <f t="shared" si="32"/>
        <v>265106.36706175731</v>
      </c>
      <c r="BB31" s="46">
        <f t="shared" si="32"/>
        <v>265106.36706175731</v>
      </c>
      <c r="BC31" s="46">
        <f t="shared" si="32"/>
        <v>265106.36706175731</v>
      </c>
      <c r="BD31" s="46">
        <f t="shared" si="32"/>
        <v>265106.36706175731</v>
      </c>
      <c r="BE31" s="46">
        <f t="shared" si="32"/>
        <v>265106.36706175731</v>
      </c>
      <c r="BF31" s="46">
        <f t="shared" si="32"/>
        <v>265106.36706175731</v>
      </c>
      <c r="BG31" s="46">
        <f t="shared" si="32"/>
        <v>265106.36706175731</v>
      </c>
      <c r="BH31" s="46">
        <f t="shared" si="32"/>
        <v>265106.36706175731</v>
      </c>
      <c r="BI31" s="46">
        <f t="shared" si="32"/>
        <v>265106.36706175731</v>
      </c>
      <c r="BJ31" s="46">
        <f t="shared" si="32"/>
        <v>265106.36706175731</v>
      </c>
      <c r="BK31" s="46">
        <f t="shared" si="32"/>
        <v>265106.36706175731</v>
      </c>
      <c r="BL31" s="46">
        <f t="shared" si="32"/>
        <v>265106.36706175731</v>
      </c>
      <c r="BM31" s="46">
        <f t="shared" si="32"/>
        <v>265106.36706175731</v>
      </c>
      <c r="BN31" s="46">
        <f t="shared" si="32"/>
        <v>265106.36706175731</v>
      </c>
      <c r="BO31" s="46">
        <f t="shared" si="32"/>
        <v>265106.36706175731</v>
      </c>
      <c r="BP31" s="46">
        <f t="shared" si="32"/>
        <v>265106.36706175731</v>
      </c>
      <c r="BQ31" s="46">
        <f t="shared" si="32"/>
        <v>265106.36706175731</v>
      </c>
      <c r="BR31" s="46">
        <f t="shared" si="32"/>
        <v>265106.36706175731</v>
      </c>
      <c r="BS31" s="46">
        <f t="shared" si="32"/>
        <v>265106.36706175731</v>
      </c>
      <c r="BT31" s="46">
        <f t="shared" si="32"/>
        <v>265106.36706175731</v>
      </c>
      <c r="BU31" s="46">
        <f t="shared" si="32"/>
        <v>265106.36706175731</v>
      </c>
      <c r="BV31" s="46">
        <f t="shared" si="32"/>
        <v>265106.36706175731</v>
      </c>
      <c r="BW31" s="46">
        <f t="shared" si="32"/>
        <v>265106.36706175731</v>
      </c>
      <c r="BX31" s="46">
        <f t="shared" si="32"/>
        <v>265106.36706175731</v>
      </c>
      <c r="BY31" s="46">
        <f t="shared" si="32"/>
        <v>265106.36706175731</v>
      </c>
      <c r="BZ31" s="46">
        <f t="shared" si="32"/>
        <v>265106.36706175731</v>
      </c>
      <c r="CA31" s="46">
        <f t="shared" si="32"/>
        <v>265106.36706175731</v>
      </c>
      <c r="CB31" s="46">
        <f t="shared" ref="CB31:DG31" si="33">IF(CB10=$I$33,CB30+CB30*((1+$H$23)^(1/12)-1),(CB30&gt;0)*-PMT($H$23/12,$H$24*12,$I$22))</f>
        <v>265106.36706175731</v>
      </c>
      <c r="CC31" s="46">
        <f t="shared" si="33"/>
        <v>265106.36706175731</v>
      </c>
      <c r="CD31" s="46">
        <f t="shared" si="33"/>
        <v>265106.36706175731</v>
      </c>
      <c r="CE31" s="46">
        <f t="shared" si="33"/>
        <v>265106.36706175731</v>
      </c>
      <c r="CF31" s="46">
        <f t="shared" si="33"/>
        <v>265106.36706175731</v>
      </c>
      <c r="CG31" s="46">
        <f t="shared" si="33"/>
        <v>265106.36706175731</v>
      </c>
      <c r="CH31" s="46">
        <f t="shared" si="33"/>
        <v>265106.36706175731</v>
      </c>
      <c r="CI31" s="46">
        <f t="shared" si="33"/>
        <v>265106.36706175731</v>
      </c>
      <c r="CJ31" s="46">
        <f t="shared" si="33"/>
        <v>265106.36706175731</v>
      </c>
      <c r="CK31" s="46">
        <f t="shared" si="33"/>
        <v>265106.36706175731</v>
      </c>
      <c r="CL31" s="46">
        <f t="shared" si="33"/>
        <v>265106.36706175731</v>
      </c>
      <c r="CM31" s="46">
        <f t="shared" si="33"/>
        <v>265106.36706175731</v>
      </c>
      <c r="CN31" s="46">
        <f t="shared" si="33"/>
        <v>265106.36706175731</v>
      </c>
      <c r="CO31" s="46">
        <f t="shared" si="33"/>
        <v>265106.36706175731</v>
      </c>
      <c r="CP31" s="46">
        <f t="shared" si="33"/>
        <v>265106.36706175731</v>
      </c>
      <c r="CQ31" s="46">
        <f t="shared" si="33"/>
        <v>265106.36706175731</v>
      </c>
      <c r="CR31" s="46">
        <f t="shared" si="33"/>
        <v>265106.36706175731</v>
      </c>
      <c r="CS31" s="46">
        <f t="shared" si="33"/>
        <v>265106.36706175731</v>
      </c>
      <c r="CT31" s="46">
        <f t="shared" si="33"/>
        <v>265106.36706175731</v>
      </c>
      <c r="CU31" s="46">
        <f t="shared" si="33"/>
        <v>265106.36706175731</v>
      </c>
      <c r="CV31" s="46">
        <f t="shared" si="33"/>
        <v>265106.36706175731</v>
      </c>
      <c r="CW31" s="46">
        <f t="shared" si="33"/>
        <v>265106.36706175731</v>
      </c>
      <c r="CX31" s="46">
        <f t="shared" si="33"/>
        <v>59120778.848006584</v>
      </c>
      <c r="CY31" s="46">
        <f t="shared" si="33"/>
        <v>0</v>
      </c>
      <c r="CZ31" s="46">
        <f t="shared" si="33"/>
        <v>0</v>
      </c>
      <c r="DA31" s="46">
        <f t="shared" si="33"/>
        <v>0</v>
      </c>
      <c r="DB31" s="46">
        <f t="shared" si="33"/>
        <v>0</v>
      </c>
      <c r="DC31" s="46">
        <f t="shared" si="33"/>
        <v>0</v>
      </c>
      <c r="DD31" s="46">
        <f t="shared" si="33"/>
        <v>0</v>
      </c>
      <c r="DE31" s="46">
        <f t="shared" si="33"/>
        <v>0</v>
      </c>
      <c r="DF31" s="46">
        <f t="shared" si="33"/>
        <v>0</v>
      </c>
      <c r="DG31" s="46">
        <f t="shared" si="33"/>
        <v>0</v>
      </c>
      <c r="DH31" s="46">
        <f t="shared" ref="DH31:EF31" si="34">IF(DH10=$I$33,DH30+DH30*((1+$H$23)^(1/12)-1),(DH30&gt;0)*-PMT($H$23/12,$H$24*12,$I$22))</f>
        <v>0</v>
      </c>
      <c r="DI31" s="46">
        <f t="shared" si="34"/>
        <v>0</v>
      </c>
      <c r="DJ31" s="46">
        <f t="shared" si="34"/>
        <v>0</v>
      </c>
      <c r="DK31" s="46">
        <f t="shared" si="34"/>
        <v>0</v>
      </c>
      <c r="DL31" s="46">
        <f t="shared" si="34"/>
        <v>0</v>
      </c>
      <c r="DM31" s="46">
        <f t="shared" si="34"/>
        <v>0</v>
      </c>
      <c r="DN31" s="46">
        <f t="shared" si="34"/>
        <v>0</v>
      </c>
      <c r="DO31" s="46">
        <f t="shared" si="34"/>
        <v>0</v>
      </c>
      <c r="DP31" s="46">
        <f t="shared" si="34"/>
        <v>0</v>
      </c>
      <c r="DQ31" s="46">
        <f t="shared" si="34"/>
        <v>0</v>
      </c>
      <c r="DR31" s="46">
        <f t="shared" si="34"/>
        <v>0</v>
      </c>
      <c r="DS31" s="46">
        <f t="shared" si="34"/>
        <v>0</v>
      </c>
      <c r="DT31" s="46">
        <f t="shared" si="34"/>
        <v>0</v>
      </c>
      <c r="DU31" s="46">
        <f t="shared" si="34"/>
        <v>0</v>
      </c>
      <c r="DV31" s="46">
        <f t="shared" si="34"/>
        <v>0</v>
      </c>
      <c r="DW31" s="46">
        <f t="shared" si="34"/>
        <v>0</v>
      </c>
      <c r="DX31" s="46">
        <f t="shared" si="34"/>
        <v>0</v>
      </c>
      <c r="DY31" s="46">
        <f t="shared" si="34"/>
        <v>0</v>
      </c>
      <c r="DZ31" s="46">
        <f t="shared" si="34"/>
        <v>0</v>
      </c>
      <c r="EA31" s="46">
        <f t="shared" si="34"/>
        <v>0</v>
      </c>
      <c r="EB31" s="46">
        <f t="shared" si="34"/>
        <v>0</v>
      </c>
      <c r="EC31" s="46">
        <f t="shared" si="34"/>
        <v>0</v>
      </c>
      <c r="ED31" s="46">
        <f t="shared" si="34"/>
        <v>0</v>
      </c>
      <c r="EE31" s="46">
        <f t="shared" si="34"/>
        <v>0</v>
      </c>
      <c r="EF31" s="46">
        <f t="shared" si="34"/>
        <v>0</v>
      </c>
      <c r="EG31" s="56"/>
    </row>
    <row r="32" spans="1:137" x14ac:dyDescent="0.25">
      <c r="A32" s="4"/>
      <c r="B32" s="12" t="s">
        <v>15</v>
      </c>
      <c r="C32" s="2"/>
      <c r="D32" s="2"/>
      <c r="E32" s="2"/>
      <c r="F32" s="4"/>
      <c r="G32" s="2"/>
      <c r="H32" s="2"/>
      <c r="I32" s="2"/>
      <c r="J32" s="2"/>
      <c r="K32" s="10"/>
      <c r="L32" s="49"/>
      <c r="M32" s="46" t="s">
        <v>43</v>
      </c>
      <c r="N32" s="56">
        <f>SUM(P32:EF32)</f>
        <v>7932160.8717120318</v>
      </c>
      <c r="O32" s="46"/>
      <c r="P32" s="46">
        <f t="shared" ref="P32:AU32" si="35">P30*((1+$H$23)^(1/12)-1)</f>
        <v>0</v>
      </c>
      <c r="Q32" s="46">
        <f t="shared" si="35"/>
        <v>0</v>
      </c>
      <c r="R32" s="46">
        <f t="shared" si="35"/>
        <v>0</v>
      </c>
      <c r="S32" s="46">
        <f t="shared" si="35"/>
        <v>0</v>
      </c>
      <c r="T32" s="46">
        <f t="shared" si="35"/>
        <v>0</v>
      </c>
      <c r="U32" s="46">
        <f t="shared" si="35"/>
        <v>0</v>
      </c>
      <c r="V32" s="46">
        <f t="shared" si="35"/>
        <v>0</v>
      </c>
      <c r="W32" s="46">
        <f t="shared" si="35"/>
        <v>0</v>
      </c>
      <c r="X32" s="46">
        <f t="shared" si="35"/>
        <v>0</v>
      </c>
      <c r="Y32" s="46">
        <f t="shared" si="35"/>
        <v>0</v>
      </c>
      <c r="Z32" s="46">
        <f t="shared" si="35"/>
        <v>0</v>
      </c>
      <c r="AA32" s="46">
        <f t="shared" si="35"/>
        <v>0</v>
      </c>
      <c r="AB32" s="46">
        <f t="shared" si="35"/>
        <v>0</v>
      </c>
      <c r="AC32" s="46">
        <f t="shared" si="35"/>
        <v>0</v>
      </c>
      <c r="AD32" s="46">
        <f t="shared" si="35"/>
        <v>0</v>
      </c>
      <c r="AE32" s="46">
        <f t="shared" si="35"/>
        <v>0</v>
      </c>
      <c r="AF32" s="46">
        <f t="shared" si="35"/>
        <v>0</v>
      </c>
      <c r="AG32" s="46">
        <f t="shared" si="35"/>
        <v>0</v>
      </c>
      <c r="AH32" s="46">
        <f t="shared" si="35"/>
        <v>0</v>
      </c>
      <c r="AI32" s="46">
        <f t="shared" si="35"/>
        <v>0</v>
      </c>
      <c r="AJ32" s="46">
        <f t="shared" si="35"/>
        <v>0</v>
      </c>
      <c r="AK32" s="46">
        <f t="shared" si="35"/>
        <v>0</v>
      </c>
      <c r="AL32" s="46">
        <f t="shared" si="35"/>
        <v>0</v>
      </c>
      <c r="AM32" s="46">
        <f t="shared" si="35"/>
        <v>0</v>
      </c>
      <c r="AN32" s="46">
        <f t="shared" si="35"/>
        <v>0</v>
      </c>
      <c r="AO32" s="46">
        <f t="shared" si="35"/>
        <v>0</v>
      </c>
      <c r="AP32" s="46">
        <f t="shared" si="35"/>
        <v>138204.71452509871</v>
      </c>
      <c r="AQ32" s="46">
        <f t="shared" si="35"/>
        <v>137943.31789850071</v>
      </c>
      <c r="AR32" s="46">
        <f t="shared" si="35"/>
        <v>137681.38283765042</v>
      </c>
      <c r="AS32" s="46">
        <f t="shared" si="35"/>
        <v>137418.90823346146</v>
      </c>
      <c r="AT32" s="46">
        <f t="shared" si="35"/>
        <v>137155.89297456291</v>
      </c>
      <c r="AU32" s="46">
        <f t="shared" si="35"/>
        <v>136892.33594729454</v>
      </c>
      <c r="AV32" s="46">
        <f t="shared" ref="AV32:CA32" si="36">AV30*((1+$H$23)^(1/12)-1)</f>
        <v>136628.2360357022</v>
      </c>
      <c r="AW32" s="46">
        <f t="shared" si="36"/>
        <v>136363.59212153315</v>
      </c>
      <c r="AX32" s="46">
        <f t="shared" si="36"/>
        <v>136098.40308423107</v>
      </c>
      <c r="AY32" s="46">
        <f t="shared" si="36"/>
        <v>135832.66780093161</v>
      </c>
      <c r="AZ32" s="46">
        <f t="shared" si="36"/>
        <v>135566.38514645741</v>
      </c>
      <c r="BA32" s="46">
        <f t="shared" si="36"/>
        <v>135299.55399331349</v>
      </c>
      <c r="BB32" s="46">
        <f t="shared" si="36"/>
        <v>135032.17321168241</v>
      </c>
      <c r="BC32" s="46">
        <f t="shared" si="36"/>
        <v>134764.24166941948</v>
      </c>
      <c r="BD32" s="46">
        <f t="shared" si="36"/>
        <v>134495.75823204796</v>
      </c>
      <c r="BE32" s="46">
        <f t="shared" si="36"/>
        <v>134226.72176275429</v>
      </c>
      <c r="BF32" s="46">
        <f t="shared" si="36"/>
        <v>133957.13112238323</v>
      </c>
      <c r="BG32" s="46">
        <f t="shared" si="36"/>
        <v>133686.98516943314</v>
      </c>
      <c r="BH32" s="46">
        <f t="shared" si="36"/>
        <v>133416.28276005102</v>
      </c>
      <c r="BI32" s="46">
        <f t="shared" si="36"/>
        <v>133145.02274802772</v>
      </c>
      <c r="BJ32" s="46">
        <f t="shared" si="36"/>
        <v>132873.2039847931</v>
      </c>
      <c r="BK32" s="46">
        <f t="shared" si="36"/>
        <v>132600.82531941112</v>
      </c>
      <c r="BL32" s="46">
        <f t="shared" si="36"/>
        <v>132327.88559857509</v>
      </c>
      <c r="BM32" s="46">
        <f t="shared" si="36"/>
        <v>132054.38366660257</v>
      </c>
      <c r="BN32" s="46">
        <f t="shared" si="36"/>
        <v>131780.31836543072</v>
      </c>
      <c r="BO32" s="46">
        <f t="shared" si="36"/>
        <v>131505.68853461122</v>
      </c>
      <c r="BP32" s="46">
        <f t="shared" si="36"/>
        <v>131230.4930113054</v>
      </c>
      <c r="BQ32" s="46">
        <f t="shared" si="36"/>
        <v>130954.73063027939</v>
      </c>
      <c r="BR32" s="46">
        <f t="shared" si="36"/>
        <v>130678.40022389907</v>
      </c>
      <c r="BS32" s="46">
        <f t="shared" si="36"/>
        <v>130401.50062212523</v>
      </c>
      <c r="BT32" s="46">
        <f t="shared" si="36"/>
        <v>130124.03065250855</v>
      </c>
      <c r="BU32" s="46">
        <f t="shared" si="36"/>
        <v>129845.98914018467</v>
      </c>
      <c r="BV32" s="46">
        <f t="shared" si="36"/>
        <v>129567.37490786918</v>
      </c>
      <c r="BW32" s="46">
        <f t="shared" si="36"/>
        <v>129288.18677585266</v>
      </c>
      <c r="BX32" s="46">
        <f t="shared" si="36"/>
        <v>129008.4235619957</v>
      </c>
      <c r="BY32" s="46">
        <f t="shared" si="36"/>
        <v>128728.08408172389</v>
      </c>
      <c r="BZ32" s="46">
        <f t="shared" si="36"/>
        <v>128447.16714802275</v>
      </c>
      <c r="CA32" s="46">
        <f t="shared" si="36"/>
        <v>128165.67157143274</v>
      </c>
      <c r="CB32" s="46">
        <f t="shared" ref="CB32:DG32" si="37">CB30*((1+$H$23)^(1/12)-1)</f>
        <v>127883.5961600443</v>
      </c>
      <c r="CC32" s="46">
        <f t="shared" si="37"/>
        <v>127600.93971949263</v>
      </c>
      <c r="CD32" s="46">
        <f t="shared" si="37"/>
        <v>127317.70105295281</v>
      </c>
      <c r="CE32" s="46">
        <f t="shared" si="37"/>
        <v>127033.87896113461</v>
      </c>
      <c r="CF32" s="46">
        <f t="shared" si="37"/>
        <v>126749.47224227751</v>
      </c>
      <c r="CG32" s="46">
        <f t="shared" si="37"/>
        <v>126464.47969214553</v>
      </c>
      <c r="CH32" s="46">
        <f t="shared" si="37"/>
        <v>126178.90010402215</v>
      </c>
      <c r="CI32" s="46">
        <f t="shared" si="37"/>
        <v>125892.73226870524</v>
      </c>
      <c r="CJ32" s="46">
        <f t="shared" si="37"/>
        <v>125605.97497450186</v>
      </c>
      <c r="CK32" s="46">
        <f t="shared" si="37"/>
        <v>125318.62700722324</v>
      </c>
      <c r="CL32" s="46">
        <f t="shared" si="37"/>
        <v>125030.68715017957</v>
      </c>
      <c r="CM32" s="46">
        <f t="shared" si="37"/>
        <v>124742.15418417483</v>
      </c>
      <c r="CN32" s="46">
        <f t="shared" si="37"/>
        <v>124453.02688750166</v>
      </c>
      <c r="CO32" s="46">
        <f t="shared" si="37"/>
        <v>124163.30403593619</v>
      </c>
      <c r="CP32" s="46">
        <f t="shared" si="37"/>
        <v>123872.98440273287</v>
      </c>
      <c r="CQ32" s="46">
        <f t="shared" si="37"/>
        <v>123582.06675861923</v>
      </c>
      <c r="CR32" s="46">
        <f t="shared" si="37"/>
        <v>123290.5498717907</v>
      </c>
      <c r="CS32" s="46">
        <f t="shared" si="37"/>
        <v>122998.43250790543</v>
      </c>
      <c r="CT32" s="46">
        <f t="shared" si="37"/>
        <v>122705.71343007896</v>
      </c>
      <c r="CU32" s="46">
        <f t="shared" si="37"/>
        <v>122412.3913988791</v>
      </c>
      <c r="CV32" s="46">
        <f t="shared" si="37"/>
        <v>122118.46517232065</v>
      </c>
      <c r="CW32" s="46">
        <f t="shared" si="37"/>
        <v>121823.93350586007</v>
      </c>
      <c r="CX32" s="46">
        <f t="shared" si="37"/>
        <v>121528.79515239032</v>
      </c>
      <c r="CY32" s="46">
        <f t="shared" si="37"/>
        <v>0</v>
      </c>
      <c r="CZ32" s="46">
        <f t="shared" si="37"/>
        <v>0</v>
      </c>
      <c r="DA32" s="46">
        <f t="shared" si="37"/>
        <v>0</v>
      </c>
      <c r="DB32" s="46">
        <f t="shared" si="37"/>
        <v>0</v>
      </c>
      <c r="DC32" s="46">
        <f t="shared" si="37"/>
        <v>0</v>
      </c>
      <c r="DD32" s="46">
        <f t="shared" si="37"/>
        <v>0</v>
      </c>
      <c r="DE32" s="46">
        <f t="shared" si="37"/>
        <v>0</v>
      </c>
      <c r="DF32" s="46">
        <f t="shared" si="37"/>
        <v>0</v>
      </c>
      <c r="DG32" s="46">
        <f t="shared" si="37"/>
        <v>0</v>
      </c>
      <c r="DH32" s="46">
        <f t="shared" ref="DH32:EF32" si="38">DH30*((1+$H$23)^(1/12)-1)</f>
        <v>0</v>
      </c>
      <c r="DI32" s="46">
        <f t="shared" si="38"/>
        <v>0</v>
      </c>
      <c r="DJ32" s="46">
        <f t="shared" si="38"/>
        <v>0</v>
      </c>
      <c r="DK32" s="46">
        <f t="shared" si="38"/>
        <v>0</v>
      </c>
      <c r="DL32" s="46">
        <f t="shared" si="38"/>
        <v>0</v>
      </c>
      <c r="DM32" s="46">
        <f t="shared" si="38"/>
        <v>0</v>
      </c>
      <c r="DN32" s="46">
        <f t="shared" si="38"/>
        <v>0</v>
      </c>
      <c r="DO32" s="46">
        <f t="shared" si="38"/>
        <v>0</v>
      </c>
      <c r="DP32" s="46">
        <f t="shared" si="38"/>
        <v>0</v>
      </c>
      <c r="DQ32" s="46">
        <f t="shared" si="38"/>
        <v>0</v>
      </c>
      <c r="DR32" s="46">
        <f t="shared" si="38"/>
        <v>0</v>
      </c>
      <c r="DS32" s="46">
        <f t="shared" si="38"/>
        <v>0</v>
      </c>
      <c r="DT32" s="46">
        <f t="shared" si="38"/>
        <v>0</v>
      </c>
      <c r="DU32" s="46">
        <f t="shared" si="38"/>
        <v>0</v>
      </c>
      <c r="DV32" s="46">
        <f t="shared" si="38"/>
        <v>0</v>
      </c>
      <c r="DW32" s="46">
        <f t="shared" si="38"/>
        <v>0</v>
      </c>
      <c r="DX32" s="46">
        <f t="shared" si="38"/>
        <v>0</v>
      </c>
      <c r="DY32" s="46">
        <f t="shared" si="38"/>
        <v>0</v>
      </c>
      <c r="DZ32" s="46">
        <f t="shared" si="38"/>
        <v>0</v>
      </c>
      <c r="EA32" s="46">
        <f t="shared" si="38"/>
        <v>0</v>
      </c>
      <c r="EB32" s="46">
        <f t="shared" si="38"/>
        <v>0</v>
      </c>
      <c r="EC32" s="46">
        <f t="shared" si="38"/>
        <v>0</v>
      </c>
      <c r="ED32" s="46">
        <f t="shared" si="38"/>
        <v>0</v>
      </c>
      <c r="EE32" s="46">
        <f t="shared" si="38"/>
        <v>0</v>
      </c>
      <c r="EF32" s="46">
        <f t="shared" si="38"/>
        <v>0</v>
      </c>
      <c r="EG32" s="56"/>
    </row>
    <row r="33" spans="1:137" x14ac:dyDescent="0.25">
      <c r="A33" s="4"/>
      <c r="B33" s="2" t="s">
        <v>16</v>
      </c>
      <c r="C33" s="2"/>
      <c r="D33" s="18">
        <f>D27</f>
        <v>275000</v>
      </c>
      <c r="E33" s="2"/>
      <c r="F33" s="4"/>
      <c r="G33" s="12" t="s">
        <v>57</v>
      </c>
      <c r="H33" s="2"/>
      <c r="I33" s="34">
        <f>EDATE(D30,I17*12)</f>
        <v>46813</v>
      </c>
      <c r="J33" s="2"/>
      <c r="K33" s="10"/>
      <c r="L33" s="49"/>
      <c r="M33" s="46" t="s">
        <v>63</v>
      </c>
      <c r="N33" s="56"/>
      <c r="O33" s="46"/>
      <c r="P33" s="46">
        <f>P31-P32</f>
        <v>0</v>
      </c>
      <c r="Q33" s="46">
        <f>Q31-Q32</f>
        <v>0</v>
      </c>
      <c r="R33" s="46">
        <f t="shared" ref="R33:CC33" si="39">R31-R32</f>
        <v>0</v>
      </c>
      <c r="S33" s="46">
        <f t="shared" si="39"/>
        <v>0</v>
      </c>
      <c r="T33" s="46">
        <f t="shared" si="39"/>
        <v>0</v>
      </c>
      <c r="U33" s="46">
        <f t="shared" si="39"/>
        <v>0</v>
      </c>
      <c r="V33" s="46">
        <f t="shared" si="39"/>
        <v>0</v>
      </c>
      <c r="W33" s="46">
        <f t="shared" si="39"/>
        <v>0</v>
      </c>
      <c r="X33" s="46">
        <f t="shared" si="39"/>
        <v>0</v>
      </c>
      <c r="Y33" s="46">
        <f t="shared" si="39"/>
        <v>0</v>
      </c>
      <c r="Z33" s="46">
        <f t="shared" si="39"/>
        <v>0</v>
      </c>
      <c r="AA33" s="46">
        <f t="shared" si="39"/>
        <v>0</v>
      </c>
      <c r="AB33" s="46">
        <f t="shared" si="39"/>
        <v>0</v>
      </c>
      <c r="AC33" s="46">
        <f t="shared" si="39"/>
        <v>0</v>
      </c>
      <c r="AD33" s="46">
        <f t="shared" si="39"/>
        <v>0</v>
      </c>
      <c r="AE33" s="46">
        <f t="shared" si="39"/>
        <v>0</v>
      </c>
      <c r="AF33" s="46">
        <f t="shared" si="39"/>
        <v>0</v>
      </c>
      <c r="AG33" s="46">
        <f t="shared" si="39"/>
        <v>0</v>
      </c>
      <c r="AH33" s="46">
        <f t="shared" si="39"/>
        <v>0</v>
      </c>
      <c r="AI33" s="46">
        <f t="shared" si="39"/>
        <v>0</v>
      </c>
      <c r="AJ33" s="46">
        <f t="shared" si="39"/>
        <v>0</v>
      </c>
      <c r="AK33" s="46">
        <f t="shared" si="39"/>
        <v>0</v>
      </c>
      <c r="AL33" s="46">
        <f t="shared" si="39"/>
        <v>0</v>
      </c>
      <c r="AM33" s="46">
        <f t="shared" si="39"/>
        <v>0</v>
      </c>
      <c r="AN33" s="46">
        <f t="shared" si="39"/>
        <v>0</v>
      </c>
      <c r="AO33" s="46">
        <f t="shared" si="39"/>
        <v>0</v>
      </c>
      <c r="AP33" s="46">
        <f t="shared" si="39"/>
        <v>126901.6525366586</v>
      </c>
      <c r="AQ33" s="46">
        <f t="shared" si="39"/>
        <v>127163.0491632566</v>
      </c>
      <c r="AR33" s="46">
        <f t="shared" si="39"/>
        <v>127424.98422410688</v>
      </c>
      <c r="AS33" s="46">
        <f t="shared" si="39"/>
        <v>127687.45882829584</v>
      </c>
      <c r="AT33" s="46">
        <f t="shared" si="39"/>
        <v>127950.47408719439</v>
      </c>
      <c r="AU33" s="46">
        <f t="shared" si="39"/>
        <v>128214.03111446276</v>
      </c>
      <c r="AV33" s="46">
        <f t="shared" si="39"/>
        <v>128478.13102605511</v>
      </c>
      <c r="AW33" s="46">
        <f t="shared" si="39"/>
        <v>128742.77494022416</v>
      </c>
      <c r="AX33" s="46">
        <f t="shared" si="39"/>
        <v>129007.96397752623</v>
      </c>
      <c r="AY33" s="46">
        <f t="shared" si="39"/>
        <v>129273.6992608257</v>
      </c>
      <c r="AZ33" s="46">
        <f t="shared" si="39"/>
        <v>129539.9819152999</v>
      </c>
      <c r="BA33" s="46">
        <f t="shared" si="39"/>
        <v>129806.81306844382</v>
      </c>
      <c r="BB33" s="46">
        <f t="shared" si="39"/>
        <v>130074.19385007489</v>
      </c>
      <c r="BC33" s="46">
        <f t="shared" si="39"/>
        <v>130342.12539233782</v>
      </c>
      <c r="BD33" s="46">
        <f t="shared" si="39"/>
        <v>130610.60882970935</v>
      </c>
      <c r="BE33" s="46">
        <f t="shared" si="39"/>
        <v>130879.64529900302</v>
      </c>
      <c r="BF33" s="46">
        <f t="shared" si="39"/>
        <v>131149.23593937408</v>
      </c>
      <c r="BG33" s="46">
        <f t="shared" si="39"/>
        <v>131419.38189232416</v>
      </c>
      <c r="BH33" s="46">
        <f t="shared" si="39"/>
        <v>131690.08430170629</v>
      </c>
      <c r="BI33" s="46">
        <f t="shared" si="39"/>
        <v>131961.34431372958</v>
      </c>
      <c r="BJ33" s="46">
        <f t="shared" si="39"/>
        <v>132233.16307696421</v>
      </c>
      <c r="BK33" s="46">
        <f t="shared" si="39"/>
        <v>132505.54174234619</v>
      </c>
      <c r="BL33" s="46">
        <f t="shared" si="39"/>
        <v>132778.48146318222</v>
      </c>
      <c r="BM33" s="46">
        <f t="shared" si="39"/>
        <v>133051.98339515473</v>
      </c>
      <c r="BN33" s="46">
        <f t="shared" si="39"/>
        <v>133326.04869632659</v>
      </c>
      <c r="BO33" s="46">
        <f t="shared" si="39"/>
        <v>133600.67852714608</v>
      </c>
      <c r="BP33" s="46">
        <f t="shared" si="39"/>
        <v>133875.87405045191</v>
      </c>
      <c r="BQ33" s="46">
        <f t="shared" si="39"/>
        <v>134151.63643147791</v>
      </c>
      <c r="BR33" s="46">
        <f t="shared" si="39"/>
        <v>134427.96683785826</v>
      </c>
      <c r="BS33" s="46">
        <f t="shared" si="39"/>
        <v>134704.86643963208</v>
      </c>
      <c r="BT33" s="46">
        <f t="shared" si="39"/>
        <v>134982.33640924876</v>
      </c>
      <c r="BU33" s="46">
        <f t="shared" si="39"/>
        <v>135260.37792157265</v>
      </c>
      <c r="BV33" s="46">
        <f t="shared" si="39"/>
        <v>135538.99215388813</v>
      </c>
      <c r="BW33" s="46">
        <f t="shared" si="39"/>
        <v>135818.18028590464</v>
      </c>
      <c r="BX33" s="46">
        <f t="shared" si="39"/>
        <v>136097.9434997616</v>
      </c>
      <c r="BY33" s="46">
        <f t="shared" si="39"/>
        <v>136378.28298003343</v>
      </c>
      <c r="BZ33" s="46">
        <f t="shared" si="39"/>
        <v>136659.19991373457</v>
      </c>
      <c r="CA33" s="46">
        <f t="shared" si="39"/>
        <v>136940.69549032458</v>
      </c>
      <c r="CB33" s="46">
        <f t="shared" si="39"/>
        <v>137222.770901713</v>
      </c>
      <c r="CC33" s="46">
        <f t="shared" si="39"/>
        <v>137505.42734226468</v>
      </c>
      <c r="CD33" s="46">
        <f t="shared" ref="CD33:EF33" si="40">CD31-CD32</f>
        <v>137788.66600880452</v>
      </c>
      <c r="CE33" s="46">
        <f t="shared" si="40"/>
        <v>138072.48810062269</v>
      </c>
      <c r="CF33" s="46">
        <f t="shared" si="40"/>
        <v>138356.89481947978</v>
      </c>
      <c r="CG33" s="46">
        <f t="shared" si="40"/>
        <v>138641.88736961177</v>
      </c>
      <c r="CH33" s="46">
        <f t="shared" si="40"/>
        <v>138927.46695773516</v>
      </c>
      <c r="CI33" s="46">
        <f t="shared" si="40"/>
        <v>139213.63479305207</v>
      </c>
      <c r="CJ33" s="46">
        <f t="shared" si="40"/>
        <v>139500.39208725543</v>
      </c>
      <c r="CK33" s="46">
        <f t="shared" si="40"/>
        <v>139787.74005453405</v>
      </c>
      <c r="CL33" s="46">
        <f t="shared" si="40"/>
        <v>140075.67991157772</v>
      </c>
      <c r="CM33" s="46">
        <f t="shared" si="40"/>
        <v>140364.21287758247</v>
      </c>
      <c r="CN33" s="46">
        <f t="shared" si="40"/>
        <v>140653.34017425566</v>
      </c>
      <c r="CO33" s="46">
        <f t="shared" si="40"/>
        <v>140943.06302582112</v>
      </c>
      <c r="CP33" s="46">
        <f t="shared" si="40"/>
        <v>141233.38265902444</v>
      </c>
      <c r="CQ33" s="46">
        <f t="shared" si="40"/>
        <v>141524.30030313809</v>
      </c>
      <c r="CR33" s="46">
        <f t="shared" si="40"/>
        <v>141815.81718996662</v>
      </c>
      <c r="CS33" s="46">
        <f t="shared" si="40"/>
        <v>142107.9345538519</v>
      </c>
      <c r="CT33" s="46">
        <f t="shared" si="40"/>
        <v>142400.65363167835</v>
      </c>
      <c r="CU33" s="46">
        <f t="shared" si="40"/>
        <v>142693.97566287819</v>
      </c>
      <c r="CV33" s="46">
        <f t="shared" si="40"/>
        <v>142987.90188943665</v>
      </c>
      <c r="CW33" s="46">
        <f t="shared" si="40"/>
        <v>143282.43355589724</v>
      </c>
      <c r="CX33" s="46">
        <f t="shared" si="40"/>
        <v>58999250.052854195</v>
      </c>
      <c r="CY33" s="46">
        <f t="shared" si="40"/>
        <v>0</v>
      </c>
      <c r="CZ33" s="46">
        <f t="shared" si="40"/>
        <v>0</v>
      </c>
      <c r="DA33" s="46">
        <f t="shared" si="40"/>
        <v>0</v>
      </c>
      <c r="DB33" s="46">
        <f t="shared" si="40"/>
        <v>0</v>
      </c>
      <c r="DC33" s="46">
        <f t="shared" si="40"/>
        <v>0</v>
      </c>
      <c r="DD33" s="46">
        <f t="shared" si="40"/>
        <v>0</v>
      </c>
      <c r="DE33" s="46">
        <f t="shared" si="40"/>
        <v>0</v>
      </c>
      <c r="DF33" s="46">
        <f t="shared" si="40"/>
        <v>0</v>
      </c>
      <c r="DG33" s="46">
        <f t="shared" si="40"/>
        <v>0</v>
      </c>
      <c r="DH33" s="46">
        <f t="shared" si="40"/>
        <v>0</v>
      </c>
      <c r="DI33" s="46">
        <f t="shared" si="40"/>
        <v>0</v>
      </c>
      <c r="DJ33" s="46">
        <f t="shared" si="40"/>
        <v>0</v>
      </c>
      <c r="DK33" s="46">
        <f t="shared" si="40"/>
        <v>0</v>
      </c>
      <c r="DL33" s="46">
        <f t="shared" si="40"/>
        <v>0</v>
      </c>
      <c r="DM33" s="46">
        <f t="shared" si="40"/>
        <v>0</v>
      </c>
      <c r="DN33" s="46">
        <f t="shared" si="40"/>
        <v>0</v>
      </c>
      <c r="DO33" s="46">
        <f t="shared" si="40"/>
        <v>0</v>
      </c>
      <c r="DP33" s="46">
        <f t="shared" si="40"/>
        <v>0</v>
      </c>
      <c r="DQ33" s="46">
        <f t="shared" si="40"/>
        <v>0</v>
      </c>
      <c r="DR33" s="46">
        <f t="shared" si="40"/>
        <v>0</v>
      </c>
      <c r="DS33" s="46">
        <f t="shared" si="40"/>
        <v>0</v>
      </c>
      <c r="DT33" s="46">
        <f t="shared" si="40"/>
        <v>0</v>
      </c>
      <c r="DU33" s="46">
        <f t="shared" si="40"/>
        <v>0</v>
      </c>
      <c r="DV33" s="46">
        <f t="shared" si="40"/>
        <v>0</v>
      </c>
      <c r="DW33" s="46">
        <f t="shared" si="40"/>
        <v>0</v>
      </c>
      <c r="DX33" s="46">
        <f t="shared" si="40"/>
        <v>0</v>
      </c>
      <c r="DY33" s="46">
        <f t="shared" si="40"/>
        <v>0</v>
      </c>
      <c r="DZ33" s="46">
        <f t="shared" si="40"/>
        <v>0</v>
      </c>
      <c r="EA33" s="46">
        <f t="shared" si="40"/>
        <v>0</v>
      </c>
      <c r="EB33" s="46">
        <f t="shared" si="40"/>
        <v>0</v>
      </c>
      <c r="EC33" s="46">
        <f t="shared" si="40"/>
        <v>0</v>
      </c>
      <c r="ED33" s="46">
        <f t="shared" si="40"/>
        <v>0</v>
      </c>
      <c r="EE33" s="46">
        <f t="shared" si="40"/>
        <v>0</v>
      </c>
      <c r="EF33" s="46">
        <f t="shared" si="40"/>
        <v>0</v>
      </c>
      <c r="EG33" s="56"/>
    </row>
    <row r="34" spans="1:137" x14ac:dyDescent="0.25">
      <c r="A34" s="4"/>
      <c r="B34" s="2" t="s">
        <v>36</v>
      </c>
      <c r="C34" s="5">
        <v>200</v>
      </c>
      <c r="D34" s="27">
        <f>D33*C34</f>
        <v>55000000</v>
      </c>
      <c r="E34" s="2"/>
      <c r="F34" s="4"/>
      <c r="G34" s="2" t="s">
        <v>22</v>
      </c>
      <c r="H34" s="2">
        <f>I13</f>
        <v>6709500</v>
      </c>
      <c r="I34" s="2"/>
      <c r="J34" s="2"/>
      <c r="K34" s="10"/>
      <c r="L34" s="49"/>
      <c r="M34" s="46" t="s">
        <v>64</v>
      </c>
      <c r="N34" s="56"/>
      <c r="O34" s="46"/>
      <c r="P34" s="46">
        <f>P30-P33</f>
        <v>0</v>
      </c>
      <c r="Q34" s="46">
        <f>Q30-Q33</f>
        <v>0</v>
      </c>
      <c r="R34" s="46">
        <f t="shared" ref="R34:CC34" si="41">R30-R33</f>
        <v>0</v>
      </c>
      <c r="S34" s="46">
        <f t="shared" si="41"/>
        <v>0</v>
      </c>
      <c r="T34" s="46">
        <f t="shared" si="41"/>
        <v>0</v>
      </c>
      <c r="U34" s="46">
        <f t="shared" si="41"/>
        <v>0</v>
      </c>
      <c r="V34" s="46">
        <f t="shared" si="41"/>
        <v>0</v>
      </c>
      <c r="W34" s="46">
        <f t="shared" si="41"/>
        <v>0</v>
      </c>
      <c r="X34" s="46">
        <f t="shared" si="41"/>
        <v>0</v>
      </c>
      <c r="Y34" s="46">
        <f t="shared" si="41"/>
        <v>0</v>
      </c>
      <c r="Z34" s="46">
        <f t="shared" si="41"/>
        <v>0</v>
      </c>
      <c r="AA34" s="46">
        <f t="shared" si="41"/>
        <v>0</v>
      </c>
      <c r="AB34" s="46">
        <f t="shared" si="41"/>
        <v>0</v>
      </c>
      <c r="AC34" s="46">
        <f t="shared" si="41"/>
        <v>0</v>
      </c>
      <c r="AD34" s="46">
        <f t="shared" si="41"/>
        <v>0</v>
      </c>
      <c r="AE34" s="46">
        <f t="shared" si="41"/>
        <v>0</v>
      </c>
      <c r="AF34" s="46">
        <f t="shared" si="41"/>
        <v>0</v>
      </c>
      <c r="AG34" s="46">
        <f t="shared" si="41"/>
        <v>0</v>
      </c>
      <c r="AH34" s="46">
        <f t="shared" si="41"/>
        <v>0</v>
      </c>
      <c r="AI34" s="46">
        <f t="shared" si="41"/>
        <v>0</v>
      </c>
      <c r="AJ34" s="46">
        <f t="shared" si="41"/>
        <v>0</v>
      </c>
      <c r="AK34" s="46">
        <f t="shared" si="41"/>
        <v>0</v>
      </c>
      <c r="AL34" s="46">
        <f t="shared" si="41"/>
        <v>0</v>
      </c>
      <c r="AM34" s="46">
        <f t="shared" si="41"/>
        <v>0</v>
      </c>
      <c r="AN34" s="46">
        <f t="shared" si="41"/>
        <v>0</v>
      </c>
      <c r="AO34" s="46">
        <f t="shared" si="41"/>
        <v>0</v>
      </c>
      <c r="AP34" s="46">
        <f t="shared" si="41"/>
        <v>66968098.34746334</v>
      </c>
      <c r="AQ34" s="46">
        <f t="shared" si="41"/>
        <v>66840935.29830008</v>
      </c>
      <c r="AR34" s="46">
        <f t="shared" si="41"/>
        <v>66713510.314075977</v>
      </c>
      <c r="AS34" s="46">
        <f t="shared" si="41"/>
        <v>66585822.855247684</v>
      </c>
      <c r="AT34" s="46">
        <f t="shared" si="41"/>
        <v>66457872.38116049</v>
      </c>
      <c r="AU34" s="46">
        <f t="shared" si="41"/>
        <v>66329658.350046024</v>
      </c>
      <c r="AV34" s="46">
        <f t="shared" si="41"/>
        <v>66201180.219019972</v>
      </c>
      <c r="AW34" s="46">
        <f t="shared" si="41"/>
        <v>66072437.444079749</v>
      </c>
      <c r="AX34" s="46">
        <f t="shared" si="41"/>
        <v>65943429.480102226</v>
      </c>
      <c r="AY34" s="46">
        <f t="shared" si="41"/>
        <v>65814155.780841403</v>
      </c>
      <c r="AZ34" s="46">
        <f t="shared" si="41"/>
        <v>65684615.7989261</v>
      </c>
      <c r="BA34" s="46">
        <f t="shared" si="41"/>
        <v>65554808.985857658</v>
      </c>
      <c r="BB34" s="46">
        <f t="shared" si="41"/>
        <v>65424734.79200758</v>
      </c>
      <c r="BC34" s="46">
        <f t="shared" si="41"/>
        <v>65294392.66661524</v>
      </c>
      <c r="BD34" s="46">
        <f t="shared" si="41"/>
        <v>65163782.057785533</v>
      </c>
      <c r="BE34" s="46">
        <f t="shared" si="41"/>
        <v>65032902.412486531</v>
      </c>
      <c r="BF34" s="46">
        <f t="shared" si="41"/>
        <v>64901753.176547155</v>
      </c>
      <c r="BG34" s="46">
        <f t="shared" si="41"/>
        <v>64770333.794654831</v>
      </c>
      <c r="BH34" s="46">
        <f t="shared" si="41"/>
        <v>64638643.710353129</v>
      </c>
      <c r="BI34" s="46">
        <f t="shared" si="41"/>
        <v>64506682.366039395</v>
      </c>
      <c r="BJ34" s="46">
        <f t="shared" si="41"/>
        <v>64374449.202962428</v>
      </c>
      <c r="BK34" s="46">
        <f t="shared" si="41"/>
        <v>64241943.661220081</v>
      </c>
      <c r="BL34" s="46">
        <f t="shared" si="41"/>
        <v>64109165.179756902</v>
      </c>
      <c r="BM34" s="46">
        <f t="shared" si="41"/>
        <v>63976113.19636175</v>
      </c>
      <c r="BN34" s="46">
        <f t="shared" si="41"/>
        <v>63842787.147665426</v>
      </c>
      <c r="BO34" s="46">
        <f t="shared" si="41"/>
        <v>63709186.46913828</v>
      </c>
      <c r="BP34" s="46">
        <f t="shared" si="41"/>
        <v>63575310.595087826</v>
      </c>
      <c r="BQ34" s="46">
        <f t="shared" si="41"/>
        <v>63441158.958656348</v>
      </c>
      <c r="BR34" s="46">
        <f t="shared" si="41"/>
        <v>63306730.991818488</v>
      </c>
      <c r="BS34" s="46">
        <f t="shared" si="41"/>
        <v>63172026.125378855</v>
      </c>
      <c r="BT34" s="46">
        <f t="shared" si="41"/>
        <v>63037043.788969606</v>
      </c>
      <c r="BU34" s="46">
        <f t="shared" si="41"/>
        <v>62901783.411048032</v>
      </c>
      <c r="BV34" s="46">
        <f t="shared" si="41"/>
        <v>62766244.418894142</v>
      </c>
      <c r="BW34" s="46">
        <f t="shared" si="41"/>
        <v>62630426.238608234</v>
      </c>
      <c r="BX34" s="46">
        <f t="shared" si="41"/>
        <v>62494328.295108475</v>
      </c>
      <c r="BY34" s="46">
        <f t="shared" si="41"/>
        <v>62357950.012128443</v>
      </c>
      <c r="BZ34" s="46">
        <f t="shared" si="41"/>
        <v>62221290.81221471</v>
      </c>
      <c r="CA34" s="46">
        <f t="shared" si="41"/>
        <v>62084350.116724387</v>
      </c>
      <c r="CB34" s="46">
        <f t="shared" si="41"/>
        <v>61947127.345822677</v>
      </c>
      <c r="CC34" s="46">
        <f t="shared" si="41"/>
        <v>61809621.918480411</v>
      </c>
      <c r="CD34" s="46">
        <f t="shared" ref="CD34:EF34" si="42">CD30-CD33</f>
        <v>61671833.252471603</v>
      </c>
      <c r="CE34" s="46">
        <f t="shared" si="42"/>
        <v>61533760.764370978</v>
      </c>
      <c r="CF34" s="46">
        <f t="shared" si="42"/>
        <v>61395403.869551495</v>
      </c>
      <c r="CG34" s="46">
        <f t="shared" si="42"/>
        <v>61256761.982181884</v>
      </c>
      <c r="CH34" s="46">
        <f t="shared" si="42"/>
        <v>61117834.515224151</v>
      </c>
      <c r="CI34" s="46">
        <f t="shared" si="42"/>
        <v>60978620.880431101</v>
      </c>
      <c r="CJ34" s="46">
        <f t="shared" si="42"/>
        <v>60839120.488343842</v>
      </c>
      <c r="CK34" s="46">
        <f t="shared" si="42"/>
        <v>60699332.748289309</v>
      </c>
      <c r="CL34" s="46">
        <f t="shared" si="42"/>
        <v>60559257.068377733</v>
      </c>
      <c r="CM34" s="46">
        <f t="shared" si="42"/>
        <v>60418892.855500154</v>
      </c>
      <c r="CN34" s="46">
        <f t="shared" si="42"/>
        <v>60278239.515325896</v>
      </c>
      <c r="CO34" s="46">
        <f t="shared" si="42"/>
        <v>60137296.452300072</v>
      </c>
      <c r="CP34" s="46">
        <f t="shared" si="42"/>
        <v>59996063.069641046</v>
      </c>
      <c r="CQ34" s="46">
        <f t="shared" si="42"/>
        <v>59854538.769337907</v>
      </c>
      <c r="CR34" s="46">
        <f t="shared" si="42"/>
        <v>59712722.952147938</v>
      </c>
      <c r="CS34" s="46">
        <f t="shared" si="42"/>
        <v>59570615.017594084</v>
      </c>
      <c r="CT34" s="46">
        <f t="shared" si="42"/>
        <v>59428214.363962404</v>
      </c>
      <c r="CU34" s="46">
        <f t="shared" si="42"/>
        <v>59285520.388299525</v>
      </c>
      <c r="CV34" s="46">
        <f t="shared" si="42"/>
        <v>59142532.486410089</v>
      </c>
      <c r="CW34" s="46">
        <f t="shared" si="42"/>
        <v>58999250.052854195</v>
      </c>
      <c r="CX34" s="46">
        <f t="shared" si="42"/>
        <v>0</v>
      </c>
      <c r="CY34" s="46">
        <f t="shared" si="42"/>
        <v>0</v>
      </c>
      <c r="CZ34" s="46">
        <f t="shared" si="42"/>
        <v>0</v>
      </c>
      <c r="DA34" s="46">
        <f t="shared" si="42"/>
        <v>0</v>
      </c>
      <c r="DB34" s="46">
        <f t="shared" si="42"/>
        <v>0</v>
      </c>
      <c r="DC34" s="46">
        <f t="shared" si="42"/>
        <v>0</v>
      </c>
      <c r="DD34" s="46">
        <f t="shared" si="42"/>
        <v>0</v>
      </c>
      <c r="DE34" s="46">
        <f t="shared" si="42"/>
        <v>0</v>
      </c>
      <c r="DF34" s="46">
        <f t="shared" si="42"/>
        <v>0</v>
      </c>
      <c r="DG34" s="46">
        <f t="shared" si="42"/>
        <v>0</v>
      </c>
      <c r="DH34" s="46">
        <f t="shared" si="42"/>
        <v>0</v>
      </c>
      <c r="DI34" s="46">
        <f t="shared" si="42"/>
        <v>0</v>
      </c>
      <c r="DJ34" s="46">
        <f t="shared" si="42"/>
        <v>0</v>
      </c>
      <c r="DK34" s="46">
        <f t="shared" si="42"/>
        <v>0</v>
      </c>
      <c r="DL34" s="46">
        <f t="shared" si="42"/>
        <v>0</v>
      </c>
      <c r="DM34" s="46">
        <f t="shared" si="42"/>
        <v>0</v>
      </c>
      <c r="DN34" s="46">
        <f t="shared" si="42"/>
        <v>0</v>
      </c>
      <c r="DO34" s="46">
        <f t="shared" si="42"/>
        <v>0</v>
      </c>
      <c r="DP34" s="46">
        <f t="shared" si="42"/>
        <v>0</v>
      </c>
      <c r="DQ34" s="46">
        <f t="shared" si="42"/>
        <v>0</v>
      </c>
      <c r="DR34" s="46">
        <f t="shared" si="42"/>
        <v>0</v>
      </c>
      <c r="DS34" s="46">
        <f t="shared" si="42"/>
        <v>0</v>
      </c>
      <c r="DT34" s="46">
        <f t="shared" si="42"/>
        <v>0</v>
      </c>
      <c r="DU34" s="46">
        <f t="shared" si="42"/>
        <v>0</v>
      </c>
      <c r="DV34" s="46">
        <f t="shared" si="42"/>
        <v>0</v>
      </c>
      <c r="DW34" s="46">
        <f t="shared" si="42"/>
        <v>0</v>
      </c>
      <c r="DX34" s="46">
        <f t="shared" si="42"/>
        <v>0</v>
      </c>
      <c r="DY34" s="46">
        <f t="shared" si="42"/>
        <v>0</v>
      </c>
      <c r="DZ34" s="46">
        <f t="shared" si="42"/>
        <v>0</v>
      </c>
      <c r="EA34" s="46">
        <f t="shared" si="42"/>
        <v>0</v>
      </c>
      <c r="EB34" s="46">
        <f t="shared" si="42"/>
        <v>0</v>
      </c>
      <c r="EC34" s="46">
        <f t="shared" si="42"/>
        <v>0</v>
      </c>
      <c r="ED34" s="46">
        <f t="shared" si="42"/>
        <v>0</v>
      </c>
      <c r="EE34" s="46">
        <f t="shared" si="42"/>
        <v>0</v>
      </c>
      <c r="EF34" s="46">
        <f t="shared" si="42"/>
        <v>0</v>
      </c>
      <c r="EG34" s="56"/>
    </row>
    <row r="35" spans="1:137" ht="15.75" thickBot="1" x14ac:dyDescent="0.3">
      <c r="A35" s="4"/>
      <c r="B35" s="2" t="s">
        <v>37</v>
      </c>
      <c r="C35" s="26">
        <v>0.1</v>
      </c>
      <c r="D35" s="28">
        <f>D34*C35</f>
        <v>5500000</v>
      </c>
      <c r="E35" s="2"/>
      <c r="F35" s="4"/>
      <c r="G35" s="2" t="s">
        <v>27</v>
      </c>
      <c r="H35" s="16">
        <v>0.05</v>
      </c>
      <c r="I35" s="2"/>
      <c r="J35" s="2"/>
      <c r="K35" s="10"/>
      <c r="L35" s="4"/>
      <c r="M35" s="2"/>
      <c r="N35" s="10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10"/>
    </row>
    <row r="36" spans="1:137" ht="15.75" thickTop="1" x14ac:dyDescent="0.25">
      <c r="A36" s="4"/>
      <c r="B36" s="12" t="s">
        <v>18</v>
      </c>
      <c r="C36" s="2"/>
      <c r="D36" s="2"/>
      <c r="E36" s="12">
        <f>SUM(D34:D35)</f>
        <v>60500000</v>
      </c>
      <c r="F36" s="4"/>
      <c r="G36" s="2" t="s">
        <v>28</v>
      </c>
      <c r="H36" s="2"/>
      <c r="I36" s="2">
        <f>H34/H35</f>
        <v>134190000</v>
      </c>
      <c r="J36" s="2"/>
      <c r="K36" s="10"/>
      <c r="L36" s="4"/>
      <c r="M36" s="39" t="s">
        <v>75</v>
      </c>
      <c r="N36" s="41">
        <f>N26-N32</f>
        <v>70271539.128287986</v>
      </c>
      <c r="O36" s="39"/>
      <c r="P36" s="39">
        <f t="shared" ref="P36:AU36" si="43">P26+P29-P31</f>
        <v>-26350000</v>
      </c>
      <c r="Q36" s="39">
        <f t="shared" si="43"/>
        <v>0</v>
      </c>
      <c r="R36" s="39">
        <f t="shared" si="43"/>
        <v>-2520833.333333333</v>
      </c>
      <c r="S36" s="39">
        <f t="shared" si="43"/>
        <v>-2520833.333333333</v>
      </c>
      <c r="T36" s="39">
        <f t="shared" si="43"/>
        <v>-2520833.333333333</v>
      </c>
      <c r="U36" s="39">
        <f t="shared" si="43"/>
        <v>-2520833.333333333</v>
      </c>
      <c r="V36" s="39">
        <f t="shared" si="43"/>
        <v>-2520833.333333333</v>
      </c>
      <c r="W36" s="39">
        <f t="shared" si="43"/>
        <v>-2520833.333333333</v>
      </c>
      <c r="X36" s="39">
        <f t="shared" si="43"/>
        <v>-2520833.333333333</v>
      </c>
      <c r="Y36" s="39">
        <f t="shared" si="43"/>
        <v>-2520833.333333333</v>
      </c>
      <c r="Z36" s="39">
        <f t="shared" si="43"/>
        <v>-2520833.333333333</v>
      </c>
      <c r="AA36" s="39">
        <f t="shared" si="43"/>
        <v>-2520833.333333333</v>
      </c>
      <c r="AB36" s="39">
        <f t="shared" si="43"/>
        <v>-2520833.333333333</v>
      </c>
      <c r="AC36" s="39">
        <f t="shared" si="43"/>
        <v>-2520833.333333333</v>
      </c>
      <c r="AD36" s="39">
        <f t="shared" si="43"/>
        <v>-2520833.333333333</v>
      </c>
      <c r="AE36" s="39">
        <f t="shared" si="43"/>
        <v>-2520833.333333333</v>
      </c>
      <c r="AF36" s="39">
        <f t="shared" si="43"/>
        <v>-2520833.333333333</v>
      </c>
      <c r="AG36" s="39">
        <f t="shared" si="43"/>
        <v>-2520833.333333333</v>
      </c>
      <c r="AH36" s="39">
        <f t="shared" si="43"/>
        <v>-2520833.333333333</v>
      </c>
      <c r="AI36" s="39">
        <f t="shared" si="43"/>
        <v>-2520833.333333333</v>
      </c>
      <c r="AJ36" s="39">
        <f t="shared" si="43"/>
        <v>-2520833.333333333</v>
      </c>
      <c r="AK36" s="39">
        <f t="shared" si="43"/>
        <v>-2520833.333333333</v>
      </c>
      <c r="AL36" s="39">
        <f t="shared" si="43"/>
        <v>-2520833.333333333</v>
      </c>
      <c r="AM36" s="39">
        <f t="shared" si="43"/>
        <v>-2520833.333333333</v>
      </c>
      <c r="AN36" s="39">
        <f t="shared" si="43"/>
        <v>-2520833.333333333</v>
      </c>
      <c r="AO36" s="39">
        <f t="shared" si="43"/>
        <v>-2520833.333333333</v>
      </c>
      <c r="AP36" s="39">
        <f t="shared" si="43"/>
        <v>67389018.632938236</v>
      </c>
      <c r="AQ36" s="39">
        <f t="shared" si="43"/>
        <v>294018.63293824269</v>
      </c>
      <c r="AR36" s="39">
        <f t="shared" si="43"/>
        <v>294018.63293824269</v>
      </c>
      <c r="AS36" s="39">
        <f t="shared" si="43"/>
        <v>294018.63293824269</v>
      </c>
      <c r="AT36" s="39">
        <f t="shared" si="43"/>
        <v>294018.63293824269</v>
      </c>
      <c r="AU36" s="39">
        <f t="shared" si="43"/>
        <v>294018.63293824269</v>
      </c>
      <c r="AV36" s="39">
        <f t="shared" ref="AV36:CA36" si="44">AV26+AV29-AV31</f>
        <v>294018.63293824269</v>
      </c>
      <c r="AW36" s="39">
        <f t="shared" si="44"/>
        <v>294018.63293824269</v>
      </c>
      <c r="AX36" s="39">
        <f t="shared" si="44"/>
        <v>294018.63293824269</v>
      </c>
      <c r="AY36" s="39">
        <f t="shared" si="44"/>
        <v>294018.63293824269</v>
      </c>
      <c r="AZ36" s="39">
        <f t="shared" si="44"/>
        <v>294018.63293824269</v>
      </c>
      <c r="BA36" s="39">
        <f t="shared" si="44"/>
        <v>294018.63293824269</v>
      </c>
      <c r="BB36" s="39">
        <f t="shared" si="44"/>
        <v>294018.63293824269</v>
      </c>
      <c r="BC36" s="39">
        <f t="shared" si="44"/>
        <v>294018.63293824269</v>
      </c>
      <c r="BD36" s="39">
        <f t="shared" si="44"/>
        <v>294018.63293824269</v>
      </c>
      <c r="BE36" s="39">
        <f t="shared" si="44"/>
        <v>294018.63293824269</v>
      </c>
      <c r="BF36" s="39">
        <f t="shared" si="44"/>
        <v>294018.63293824269</v>
      </c>
      <c r="BG36" s="39">
        <f t="shared" si="44"/>
        <v>294018.63293824269</v>
      </c>
      <c r="BH36" s="39">
        <f t="shared" si="44"/>
        <v>294018.63293824269</v>
      </c>
      <c r="BI36" s="39">
        <f t="shared" si="44"/>
        <v>294018.63293824269</v>
      </c>
      <c r="BJ36" s="39">
        <f t="shared" si="44"/>
        <v>294018.63293824269</v>
      </c>
      <c r="BK36" s="39">
        <f t="shared" si="44"/>
        <v>294018.63293824269</v>
      </c>
      <c r="BL36" s="39">
        <f t="shared" si="44"/>
        <v>294018.63293824269</v>
      </c>
      <c r="BM36" s="39">
        <f t="shared" si="44"/>
        <v>294018.63293824269</v>
      </c>
      <c r="BN36" s="39">
        <f t="shared" si="44"/>
        <v>294018.63293824269</v>
      </c>
      <c r="BO36" s="39">
        <f t="shared" si="44"/>
        <v>294018.63293824269</v>
      </c>
      <c r="BP36" s="39">
        <f t="shared" si="44"/>
        <v>294018.63293824269</v>
      </c>
      <c r="BQ36" s="39">
        <f t="shared" si="44"/>
        <v>294018.63293824269</v>
      </c>
      <c r="BR36" s="39">
        <f t="shared" si="44"/>
        <v>294018.63293824269</v>
      </c>
      <c r="BS36" s="39">
        <f t="shared" si="44"/>
        <v>294018.63293824269</v>
      </c>
      <c r="BT36" s="39">
        <f t="shared" si="44"/>
        <v>294018.63293824269</v>
      </c>
      <c r="BU36" s="39">
        <f t="shared" si="44"/>
        <v>294018.63293824269</v>
      </c>
      <c r="BV36" s="39">
        <f t="shared" si="44"/>
        <v>294018.63293824269</v>
      </c>
      <c r="BW36" s="39">
        <f t="shared" si="44"/>
        <v>294018.63293824269</v>
      </c>
      <c r="BX36" s="39">
        <f t="shared" si="44"/>
        <v>294018.63293824269</v>
      </c>
      <c r="BY36" s="39">
        <f t="shared" si="44"/>
        <v>294018.63293824269</v>
      </c>
      <c r="BZ36" s="39">
        <f t="shared" si="44"/>
        <v>294018.63293824269</v>
      </c>
      <c r="CA36" s="39">
        <f t="shared" si="44"/>
        <v>294018.63293824269</v>
      </c>
      <c r="CB36" s="39">
        <f t="shared" ref="CB36:DG36" si="45">CB26+CB29-CB31</f>
        <v>294018.63293824269</v>
      </c>
      <c r="CC36" s="39">
        <f t="shared" si="45"/>
        <v>294018.63293824269</v>
      </c>
      <c r="CD36" s="39">
        <f t="shared" si="45"/>
        <v>294018.63293824269</v>
      </c>
      <c r="CE36" s="39">
        <f t="shared" si="45"/>
        <v>294018.63293824269</v>
      </c>
      <c r="CF36" s="39">
        <f t="shared" si="45"/>
        <v>294018.63293824269</v>
      </c>
      <c r="CG36" s="39">
        <f t="shared" si="45"/>
        <v>294018.63293824269</v>
      </c>
      <c r="CH36" s="39">
        <f t="shared" si="45"/>
        <v>294018.63293824269</v>
      </c>
      <c r="CI36" s="39">
        <f t="shared" si="45"/>
        <v>294018.63293824269</v>
      </c>
      <c r="CJ36" s="39">
        <f t="shared" si="45"/>
        <v>294018.63293824269</v>
      </c>
      <c r="CK36" s="39">
        <f t="shared" si="45"/>
        <v>294018.63293824269</v>
      </c>
      <c r="CL36" s="39">
        <f t="shared" si="45"/>
        <v>294018.63293824269</v>
      </c>
      <c r="CM36" s="39">
        <f t="shared" si="45"/>
        <v>294018.63293824269</v>
      </c>
      <c r="CN36" s="39">
        <f t="shared" si="45"/>
        <v>294018.63293824269</v>
      </c>
      <c r="CO36" s="39">
        <f t="shared" si="45"/>
        <v>294018.63293824269</v>
      </c>
      <c r="CP36" s="39">
        <f t="shared" si="45"/>
        <v>294018.63293824269</v>
      </c>
      <c r="CQ36" s="39">
        <f t="shared" si="45"/>
        <v>294018.63293824269</v>
      </c>
      <c r="CR36" s="39">
        <f t="shared" si="45"/>
        <v>294018.63293824269</v>
      </c>
      <c r="CS36" s="39">
        <f t="shared" si="45"/>
        <v>294018.63293824269</v>
      </c>
      <c r="CT36" s="39">
        <f t="shared" si="45"/>
        <v>294018.63293824269</v>
      </c>
      <c r="CU36" s="39">
        <f t="shared" si="45"/>
        <v>294018.63293824269</v>
      </c>
      <c r="CV36" s="39">
        <f t="shared" si="45"/>
        <v>294018.63293824269</v>
      </c>
      <c r="CW36" s="39">
        <f t="shared" si="45"/>
        <v>294018.63293824269</v>
      </c>
      <c r="CX36" s="39">
        <f t="shared" si="45"/>
        <v>72385421.151993424</v>
      </c>
      <c r="CY36" s="39">
        <f t="shared" si="45"/>
        <v>0</v>
      </c>
      <c r="CZ36" s="39">
        <f t="shared" si="45"/>
        <v>0</v>
      </c>
      <c r="DA36" s="39">
        <f t="shared" si="45"/>
        <v>0</v>
      </c>
      <c r="DB36" s="39">
        <f t="shared" si="45"/>
        <v>0</v>
      </c>
      <c r="DC36" s="39">
        <f t="shared" si="45"/>
        <v>0</v>
      </c>
      <c r="DD36" s="39">
        <f t="shared" si="45"/>
        <v>0</v>
      </c>
      <c r="DE36" s="39">
        <f t="shared" si="45"/>
        <v>0</v>
      </c>
      <c r="DF36" s="39">
        <f t="shared" si="45"/>
        <v>0</v>
      </c>
      <c r="DG36" s="39">
        <f t="shared" si="45"/>
        <v>0</v>
      </c>
      <c r="DH36" s="39">
        <f t="shared" ref="DH36:EF36" si="46">DH26+DH29-DH31</f>
        <v>0</v>
      </c>
      <c r="DI36" s="39">
        <f t="shared" si="46"/>
        <v>0</v>
      </c>
      <c r="DJ36" s="39">
        <f t="shared" si="46"/>
        <v>0</v>
      </c>
      <c r="DK36" s="39">
        <f t="shared" si="46"/>
        <v>0</v>
      </c>
      <c r="DL36" s="39">
        <f t="shared" si="46"/>
        <v>0</v>
      </c>
      <c r="DM36" s="39">
        <f t="shared" si="46"/>
        <v>0</v>
      </c>
      <c r="DN36" s="39">
        <f t="shared" si="46"/>
        <v>0</v>
      </c>
      <c r="DO36" s="39">
        <f t="shared" si="46"/>
        <v>0</v>
      </c>
      <c r="DP36" s="39">
        <f t="shared" si="46"/>
        <v>0</v>
      </c>
      <c r="DQ36" s="39">
        <f t="shared" si="46"/>
        <v>0</v>
      </c>
      <c r="DR36" s="39">
        <f t="shared" si="46"/>
        <v>0</v>
      </c>
      <c r="DS36" s="39">
        <f t="shared" si="46"/>
        <v>0</v>
      </c>
      <c r="DT36" s="39">
        <f t="shared" si="46"/>
        <v>0</v>
      </c>
      <c r="DU36" s="39">
        <f t="shared" si="46"/>
        <v>0</v>
      </c>
      <c r="DV36" s="39">
        <f t="shared" si="46"/>
        <v>0</v>
      </c>
      <c r="DW36" s="39">
        <f t="shared" si="46"/>
        <v>0</v>
      </c>
      <c r="DX36" s="39">
        <f t="shared" si="46"/>
        <v>0</v>
      </c>
      <c r="DY36" s="39">
        <f t="shared" si="46"/>
        <v>0</v>
      </c>
      <c r="DZ36" s="39">
        <f t="shared" si="46"/>
        <v>0</v>
      </c>
      <c r="EA36" s="39">
        <f t="shared" si="46"/>
        <v>0</v>
      </c>
      <c r="EB36" s="39">
        <f t="shared" si="46"/>
        <v>0</v>
      </c>
      <c r="EC36" s="39">
        <f t="shared" si="46"/>
        <v>0</v>
      </c>
      <c r="ED36" s="39">
        <f t="shared" si="46"/>
        <v>0</v>
      </c>
      <c r="EE36" s="39">
        <f t="shared" si="46"/>
        <v>0</v>
      </c>
      <c r="EF36" s="39">
        <f t="shared" si="46"/>
        <v>0</v>
      </c>
      <c r="EG36" s="10"/>
    </row>
    <row r="37" spans="1:137" ht="15.75" thickBot="1" x14ac:dyDescent="0.3">
      <c r="A37" s="4"/>
      <c r="B37" s="2"/>
      <c r="C37" s="2"/>
      <c r="D37" s="2"/>
      <c r="E37" s="2"/>
      <c r="F37" s="4"/>
      <c r="G37" s="2" t="str">
        <f>"- sales costs"</f>
        <v>- sales costs</v>
      </c>
      <c r="H37" s="16">
        <v>0.02</v>
      </c>
      <c r="I37" s="6">
        <f>I36*H37</f>
        <v>2683800</v>
      </c>
      <c r="J37" s="2"/>
      <c r="K37" s="10"/>
      <c r="L37" s="4"/>
      <c r="M37" s="2"/>
      <c r="N37" s="10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10"/>
    </row>
    <row r="38" spans="1:137" ht="20.25" thickTop="1" thickBot="1" x14ac:dyDescent="0.35">
      <c r="A38" s="4"/>
      <c r="B38" s="48" t="s">
        <v>41</v>
      </c>
      <c r="C38" s="46"/>
      <c r="D38" s="46"/>
      <c r="E38" s="49"/>
      <c r="F38" s="4"/>
      <c r="G38" s="12" t="s">
        <v>29</v>
      </c>
      <c r="H38" s="12"/>
      <c r="I38" s="12"/>
      <c r="J38" s="20">
        <f>I36-I37</f>
        <v>131506200</v>
      </c>
      <c r="K38" s="10"/>
      <c r="L38" s="49"/>
      <c r="M38" s="45" t="s">
        <v>41</v>
      </c>
      <c r="N38" s="5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6"/>
      <c r="EG38" s="56"/>
    </row>
    <row r="39" spans="1:137" ht="15.75" thickTop="1" x14ac:dyDescent="0.25">
      <c r="A39" s="4"/>
      <c r="B39" s="44"/>
      <c r="C39" s="44"/>
      <c r="D39" s="44"/>
      <c r="E39" s="49"/>
      <c r="F39" s="4"/>
      <c r="G39" s="4"/>
      <c r="H39" s="4"/>
      <c r="I39" s="4"/>
      <c r="J39" s="4"/>
      <c r="K39" s="10"/>
      <c r="L39" s="49"/>
      <c r="M39" s="46" t="s">
        <v>65</v>
      </c>
      <c r="N39" s="56"/>
      <c r="O39" s="46"/>
      <c r="P39" s="46">
        <f t="shared" ref="P39:AU39" si="47">-SUM(P17:P18)</f>
        <v>0</v>
      </c>
      <c r="Q39" s="46">
        <f t="shared" si="47"/>
        <v>0</v>
      </c>
      <c r="R39" s="46">
        <f t="shared" si="47"/>
        <v>2520833.333333333</v>
      </c>
      <c r="S39" s="46">
        <f t="shared" si="47"/>
        <v>2520833.333333333</v>
      </c>
      <c r="T39" s="46">
        <f t="shared" si="47"/>
        <v>2520833.333333333</v>
      </c>
      <c r="U39" s="46">
        <f t="shared" si="47"/>
        <v>2520833.333333333</v>
      </c>
      <c r="V39" s="46">
        <f t="shared" si="47"/>
        <v>2520833.333333333</v>
      </c>
      <c r="W39" s="46">
        <f t="shared" si="47"/>
        <v>2520833.333333333</v>
      </c>
      <c r="X39" s="46">
        <f t="shared" si="47"/>
        <v>2520833.333333333</v>
      </c>
      <c r="Y39" s="46">
        <f t="shared" si="47"/>
        <v>2520833.333333333</v>
      </c>
      <c r="Z39" s="46">
        <f t="shared" si="47"/>
        <v>2520833.333333333</v>
      </c>
      <c r="AA39" s="46">
        <f t="shared" si="47"/>
        <v>2520833.333333333</v>
      </c>
      <c r="AB39" s="46">
        <f t="shared" si="47"/>
        <v>2520833.333333333</v>
      </c>
      <c r="AC39" s="46">
        <f t="shared" si="47"/>
        <v>2520833.333333333</v>
      </c>
      <c r="AD39" s="46">
        <f t="shared" si="47"/>
        <v>2520833.333333333</v>
      </c>
      <c r="AE39" s="46">
        <f t="shared" si="47"/>
        <v>2520833.333333333</v>
      </c>
      <c r="AF39" s="46">
        <f t="shared" si="47"/>
        <v>2520833.333333333</v>
      </c>
      <c r="AG39" s="46">
        <f t="shared" si="47"/>
        <v>2520833.333333333</v>
      </c>
      <c r="AH39" s="46">
        <f t="shared" si="47"/>
        <v>2520833.333333333</v>
      </c>
      <c r="AI39" s="46">
        <f t="shared" si="47"/>
        <v>2520833.333333333</v>
      </c>
      <c r="AJ39" s="46">
        <f t="shared" si="47"/>
        <v>2520833.333333333</v>
      </c>
      <c r="AK39" s="46">
        <f t="shared" si="47"/>
        <v>2520833.333333333</v>
      </c>
      <c r="AL39" s="46">
        <f t="shared" si="47"/>
        <v>2520833.333333333</v>
      </c>
      <c r="AM39" s="46">
        <f t="shared" si="47"/>
        <v>2520833.333333333</v>
      </c>
      <c r="AN39" s="46">
        <f t="shared" si="47"/>
        <v>2520833.333333333</v>
      </c>
      <c r="AO39" s="46">
        <f t="shared" si="47"/>
        <v>2520833.333333333</v>
      </c>
      <c r="AP39" s="46">
        <f t="shared" si="47"/>
        <v>0</v>
      </c>
      <c r="AQ39" s="46">
        <f t="shared" si="47"/>
        <v>0</v>
      </c>
      <c r="AR39" s="46">
        <f t="shared" si="47"/>
        <v>0</v>
      </c>
      <c r="AS39" s="46">
        <f t="shared" si="47"/>
        <v>0</v>
      </c>
      <c r="AT39" s="46">
        <f t="shared" si="47"/>
        <v>0</v>
      </c>
      <c r="AU39" s="46">
        <f t="shared" si="47"/>
        <v>0</v>
      </c>
      <c r="AV39" s="46">
        <f t="shared" ref="AV39:CA39" si="48">-SUM(AV17:AV18)</f>
        <v>0</v>
      </c>
      <c r="AW39" s="46">
        <f t="shared" si="48"/>
        <v>0</v>
      </c>
      <c r="AX39" s="46">
        <f t="shared" si="48"/>
        <v>0</v>
      </c>
      <c r="AY39" s="46">
        <f t="shared" si="48"/>
        <v>0</v>
      </c>
      <c r="AZ39" s="46">
        <f t="shared" si="48"/>
        <v>0</v>
      </c>
      <c r="BA39" s="46">
        <f t="shared" si="48"/>
        <v>0</v>
      </c>
      <c r="BB39" s="46">
        <f t="shared" si="48"/>
        <v>0</v>
      </c>
      <c r="BC39" s="46">
        <f t="shared" si="48"/>
        <v>0</v>
      </c>
      <c r="BD39" s="46">
        <f t="shared" si="48"/>
        <v>0</v>
      </c>
      <c r="BE39" s="46">
        <f t="shared" si="48"/>
        <v>0</v>
      </c>
      <c r="BF39" s="46">
        <f t="shared" si="48"/>
        <v>0</v>
      </c>
      <c r="BG39" s="46">
        <f t="shared" si="48"/>
        <v>0</v>
      </c>
      <c r="BH39" s="46">
        <f t="shared" si="48"/>
        <v>0</v>
      </c>
      <c r="BI39" s="46">
        <f t="shared" si="48"/>
        <v>0</v>
      </c>
      <c r="BJ39" s="46">
        <f t="shared" si="48"/>
        <v>0</v>
      </c>
      <c r="BK39" s="46">
        <f t="shared" si="48"/>
        <v>0</v>
      </c>
      <c r="BL39" s="46">
        <f t="shared" si="48"/>
        <v>0</v>
      </c>
      <c r="BM39" s="46">
        <f t="shared" si="48"/>
        <v>0</v>
      </c>
      <c r="BN39" s="46">
        <f t="shared" si="48"/>
        <v>0</v>
      </c>
      <c r="BO39" s="46">
        <f t="shared" si="48"/>
        <v>0</v>
      </c>
      <c r="BP39" s="46">
        <f t="shared" si="48"/>
        <v>0</v>
      </c>
      <c r="BQ39" s="46">
        <f t="shared" si="48"/>
        <v>0</v>
      </c>
      <c r="BR39" s="46">
        <f t="shared" si="48"/>
        <v>0</v>
      </c>
      <c r="BS39" s="46">
        <f t="shared" si="48"/>
        <v>0</v>
      </c>
      <c r="BT39" s="46">
        <f t="shared" si="48"/>
        <v>0</v>
      </c>
      <c r="BU39" s="46">
        <f t="shared" si="48"/>
        <v>0</v>
      </c>
      <c r="BV39" s="46">
        <f t="shared" si="48"/>
        <v>0</v>
      </c>
      <c r="BW39" s="46">
        <f t="shared" si="48"/>
        <v>0</v>
      </c>
      <c r="BX39" s="46">
        <f t="shared" si="48"/>
        <v>0</v>
      </c>
      <c r="BY39" s="46">
        <f t="shared" si="48"/>
        <v>0</v>
      </c>
      <c r="BZ39" s="46">
        <f t="shared" si="48"/>
        <v>0</v>
      </c>
      <c r="CA39" s="46">
        <f t="shared" si="48"/>
        <v>0</v>
      </c>
      <c r="CB39" s="46">
        <f t="shared" ref="CB39:DG39" si="49">-SUM(CB17:CB18)</f>
        <v>0</v>
      </c>
      <c r="CC39" s="46">
        <f t="shared" si="49"/>
        <v>0</v>
      </c>
      <c r="CD39" s="46">
        <f t="shared" si="49"/>
        <v>0</v>
      </c>
      <c r="CE39" s="46">
        <f t="shared" si="49"/>
        <v>0</v>
      </c>
      <c r="CF39" s="46">
        <f t="shared" si="49"/>
        <v>0</v>
      </c>
      <c r="CG39" s="46">
        <f t="shared" si="49"/>
        <v>0</v>
      </c>
      <c r="CH39" s="46">
        <f t="shared" si="49"/>
        <v>0</v>
      </c>
      <c r="CI39" s="46">
        <f t="shared" si="49"/>
        <v>0</v>
      </c>
      <c r="CJ39" s="46">
        <f t="shared" si="49"/>
        <v>0</v>
      </c>
      <c r="CK39" s="46">
        <f t="shared" si="49"/>
        <v>0</v>
      </c>
      <c r="CL39" s="46">
        <f t="shared" si="49"/>
        <v>0</v>
      </c>
      <c r="CM39" s="46">
        <f t="shared" si="49"/>
        <v>0</v>
      </c>
      <c r="CN39" s="46">
        <f t="shared" si="49"/>
        <v>0</v>
      </c>
      <c r="CO39" s="46">
        <f t="shared" si="49"/>
        <v>0</v>
      </c>
      <c r="CP39" s="46">
        <f t="shared" si="49"/>
        <v>0</v>
      </c>
      <c r="CQ39" s="46">
        <f t="shared" si="49"/>
        <v>0</v>
      </c>
      <c r="CR39" s="46">
        <f t="shared" si="49"/>
        <v>0</v>
      </c>
      <c r="CS39" s="46">
        <f t="shared" si="49"/>
        <v>0</v>
      </c>
      <c r="CT39" s="46">
        <f t="shared" si="49"/>
        <v>0</v>
      </c>
      <c r="CU39" s="46">
        <f t="shared" si="49"/>
        <v>0</v>
      </c>
      <c r="CV39" s="46">
        <f t="shared" si="49"/>
        <v>0</v>
      </c>
      <c r="CW39" s="46">
        <f t="shared" si="49"/>
        <v>0</v>
      </c>
      <c r="CX39" s="46">
        <f t="shared" si="49"/>
        <v>0</v>
      </c>
      <c r="CY39" s="46">
        <f t="shared" si="49"/>
        <v>0</v>
      </c>
      <c r="CZ39" s="46">
        <f t="shared" si="49"/>
        <v>0</v>
      </c>
      <c r="DA39" s="46">
        <f t="shared" si="49"/>
        <v>0</v>
      </c>
      <c r="DB39" s="46">
        <f t="shared" si="49"/>
        <v>0</v>
      </c>
      <c r="DC39" s="46">
        <f t="shared" si="49"/>
        <v>0</v>
      </c>
      <c r="DD39" s="46">
        <f t="shared" si="49"/>
        <v>0</v>
      </c>
      <c r="DE39" s="46">
        <f t="shared" si="49"/>
        <v>0</v>
      </c>
      <c r="DF39" s="46">
        <f t="shared" si="49"/>
        <v>0</v>
      </c>
      <c r="DG39" s="46">
        <f t="shared" si="49"/>
        <v>0</v>
      </c>
      <c r="DH39" s="46">
        <f t="shared" ref="DH39:EF39" si="50">-SUM(DH17:DH18)</f>
        <v>0</v>
      </c>
      <c r="DI39" s="46">
        <f t="shared" si="50"/>
        <v>0</v>
      </c>
      <c r="DJ39" s="46">
        <f t="shared" si="50"/>
        <v>0</v>
      </c>
      <c r="DK39" s="46">
        <f t="shared" si="50"/>
        <v>0</v>
      </c>
      <c r="DL39" s="46">
        <f t="shared" si="50"/>
        <v>0</v>
      </c>
      <c r="DM39" s="46">
        <f t="shared" si="50"/>
        <v>0</v>
      </c>
      <c r="DN39" s="46">
        <f t="shared" si="50"/>
        <v>0</v>
      </c>
      <c r="DO39" s="46">
        <f t="shared" si="50"/>
        <v>0</v>
      </c>
      <c r="DP39" s="46">
        <f t="shared" si="50"/>
        <v>0</v>
      </c>
      <c r="DQ39" s="46">
        <f t="shared" si="50"/>
        <v>0</v>
      </c>
      <c r="DR39" s="46">
        <f t="shared" si="50"/>
        <v>0</v>
      </c>
      <c r="DS39" s="46">
        <f t="shared" si="50"/>
        <v>0</v>
      </c>
      <c r="DT39" s="46">
        <f t="shared" si="50"/>
        <v>0</v>
      </c>
      <c r="DU39" s="46">
        <f t="shared" si="50"/>
        <v>0</v>
      </c>
      <c r="DV39" s="46">
        <f t="shared" si="50"/>
        <v>0</v>
      </c>
      <c r="DW39" s="46">
        <f t="shared" si="50"/>
        <v>0</v>
      </c>
      <c r="DX39" s="46">
        <f t="shared" si="50"/>
        <v>0</v>
      </c>
      <c r="DY39" s="46">
        <f t="shared" si="50"/>
        <v>0</v>
      </c>
      <c r="DZ39" s="46">
        <f t="shared" si="50"/>
        <v>0</v>
      </c>
      <c r="EA39" s="46">
        <f t="shared" si="50"/>
        <v>0</v>
      </c>
      <c r="EB39" s="46">
        <f t="shared" si="50"/>
        <v>0</v>
      </c>
      <c r="EC39" s="46">
        <f t="shared" si="50"/>
        <v>0</v>
      </c>
      <c r="ED39" s="46">
        <f t="shared" si="50"/>
        <v>0</v>
      </c>
      <c r="EE39" s="46">
        <f t="shared" si="50"/>
        <v>0</v>
      </c>
      <c r="EF39" s="46">
        <f t="shared" si="50"/>
        <v>0</v>
      </c>
      <c r="EG39" s="56"/>
    </row>
    <row r="40" spans="1:137" x14ac:dyDescent="0.25">
      <c r="A40" s="4"/>
      <c r="B40" s="49" t="s">
        <v>42</v>
      </c>
      <c r="C40" s="49"/>
      <c r="D40" s="47">
        <v>0.6</v>
      </c>
      <c r="E40" s="49"/>
      <c r="F40" s="4"/>
      <c r="G40" s="2"/>
      <c r="H40" s="2"/>
      <c r="I40" s="2"/>
      <c r="J40" s="2"/>
      <c r="K40" s="10"/>
      <c r="L40" s="49"/>
      <c r="M40" s="46"/>
      <c r="N40" s="5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56"/>
    </row>
    <row r="41" spans="1:137" x14ac:dyDescent="0.25">
      <c r="A41" s="4"/>
      <c r="B41" s="49" t="s">
        <v>43</v>
      </c>
      <c r="C41" s="49"/>
      <c r="D41" s="47">
        <v>0.05</v>
      </c>
      <c r="E41" s="49"/>
      <c r="F41" s="4"/>
      <c r="G41" s="4"/>
      <c r="H41" s="4"/>
      <c r="I41" s="4"/>
      <c r="J41" s="4"/>
      <c r="K41" s="10"/>
      <c r="L41" s="49"/>
      <c r="M41" s="45" t="s">
        <v>66</v>
      </c>
      <c r="N41" s="5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56"/>
    </row>
    <row r="42" spans="1:137" x14ac:dyDescent="0.25">
      <c r="A42" s="2"/>
      <c r="B42" s="49" t="s">
        <v>44</v>
      </c>
      <c r="C42" s="49"/>
      <c r="D42" s="49">
        <f>D40*E36</f>
        <v>36300000</v>
      </c>
      <c r="E42" s="49"/>
      <c r="F42" s="2"/>
      <c r="G42" s="4"/>
      <c r="H42" s="4"/>
      <c r="I42" s="4"/>
      <c r="J42" s="4"/>
      <c r="K42" s="10"/>
      <c r="L42" s="46"/>
      <c r="M42" s="46" t="s">
        <v>61</v>
      </c>
      <c r="N42" s="56"/>
      <c r="O42" s="46"/>
      <c r="P42" s="46">
        <f>E36-D42</f>
        <v>24200000</v>
      </c>
      <c r="Q42" s="46">
        <f>P44</f>
        <v>24200000</v>
      </c>
      <c r="R42" s="46">
        <f t="shared" ref="R42:CC42" si="51">Q44</f>
        <v>24200000</v>
      </c>
      <c r="S42" s="46">
        <f t="shared" si="51"/>
        <v>21679166.666666668</v>
      </c>
      <c r="T42" s="46">
        <f t="shared" si="51"/>
        <v>19158333.333333336</v>
      </c>
      <c r="U42" s="46">
        <f t="shared" si="51"/>
        <v>16637500.000000004</v>
      </c>
      <c r="V42" s="46">
        <f t="shared" si="51"/>
        <v>14116666.666666672</v>
      </c>
      <c r="W42" s="46">
        <f t="shared" si="51"/>
        <v>11595833.33333334</v>
      </c>
      <c r="X42" s="46">
        <f t="shared" si="51"/>
        <v>9075000.0000000075</v>
      </c>
      <c r="Y42" s="46">
        <f t="shared" si="51"/>
        <v>6554166.6666666744</v>
      </c>
      <c r="Z42" s="46">
        <f t="shared" si="51"/>
        <v>4033333.3333333414</v>
      </c>
      <c r="AA42" s="46">
        <f t="shared" si="51"/>
        <v>1512500.0000000084</v>
      </c>
      <c r="AB42" s="46">
        <f t="shared" si="51"/>
        <v>0</v>
      </c>
      <c r="AC42" s="46">
        <f t="shared" si="51"/>
        <v>0</v>
      </c>
      <c r="AD42" s="46">
        <f t="shared" si="51"/>
        <v>0</v>
      </c>
      <c r="AE42" s="46">
        <f t="shared" si="51"/>
        <v>0</v>
      </c>
      <c r="AF42" s="46">
        <f t="shared" si="51"/>
        <v>0</v>
      </c>
      <c r="AG42" s="46">
        <f t="shared" si="51"/>
        <v>0</v>
      </c>
      <c r="AH42" s="46">
        <f t="shared" si="51"/>
        <v>0</v>
      </c>
      <c r="AI42" s="46">
        <f t="shared" si="51"/>
        <v>0</v>
      </c>
      <c r="AJ42" s="46">
        <f t="shared" si="51"/>
        <v>0</v>
      </c>
      <c r="AK42" s="46">
        <f t="shared" si="51"/>
        <v>0</v>
      </c>
      <c r="AL42" s="46">
        <f t="shared" si="51"/>
        <v>0</v>
      </c>
      <c r="AM42" s="46">
        <f t="shared" si="51"/>
        <v>0</v>
      </c>
      <c r="AN42" s="46">
        <f t="shared" si="51"/>
        <v>0</v>
      </c>
      <c r="AO42" s="46">
        <f t="shared" si="51"/>
        <v>0</v>
      </c>
      <c r="AP42" s="46">
        <f t="shared" si="51"/>
        <v>0</v>
      </c>
      <c r="AQ42" s="46">
        <f t="shared" si="51"/>
        <v>0</v>
      </c>
      <c r="AR42" s="46">
        <f t="shared" si="51"/>
        <v>0</v>
      </c>
      <c r="AS42" s="46">
        <f t="shared" si="51"/>
        <v>0</v>
      </c>
      <c r="AT42" s="46">
        <f t="shared" si="51"/>
        <v>0</v>
      </c>
      <c r="AU42" s="46">
        <f t="shared" si="51"/>
        <v>0</v>
      </c>
      <c r="AV42" s="46">
        <f t="shared" si="51"/>
        <v>0</v>
      </c>
      <c r="AW42" s="46">
        <f t="shared" si="51"/>
        <v>0</v>
      </c>
      <c r="AX42" s="46">
        <f t="shared" si="51"/>
        <v>0</v>
      </c>
      <c r="AY42" s="46">
        <f t="shared" si="51"/>
        <v>0</v>
      </c>
      <c r="AZ42" s="46">
        <f t="shared" si="51"/>
        <v>0</v>
      </c>
      <c r="BA42" s="46">
        <f t="shared" si="51"/>
        <v>0</v>
      </c>
      <c r="BB42" s="46">
        <f t="shared" si="51"/>
        <v>0</v>
      </c>
      <c r="BC42" s="46">
        <f t="shared" si="51"/>
        <v>0</v>
      </c>
      <c r="BD42" s="46">
        <f t="shared" si="51"/>
        <v>0</v>
      </c>
      <c r="BE42" s="46">
        <f t="shared" si="51"/>
        <v>0</v>
      </c>
      <c r="BF42" s="46">
        <f t="shared" si="51"/>
        <v>0</v>
      </c>
      <c r="BG42" s="46">
        <f t="shared" si="51"/>
        <v>0</v>
      </c>
      <c r="BH42" s="46">
        <f t="shared" si="51"/>
        <v>0</v>
      </c>
      <c r="BI42" s="46">
        <f t="shared" si="51"/>
        <v>0</v>
      </c>
      <c r="BJ42" s="46">
        <f t="shared" si="51"/>
        <v>0</v>
      </c>
      <c r="BK42" s="46">
        <f t="shared" si="51"/>
        <v>0</v>
      </c>
      <c r="BL42" s="46">
        <f t="shared" si="51"/>
        <v>0</v>
      </c>
      <c r="BM42" s="46">
        <f t="shared" si="51"/>
        <v>0</v>
      </c>
      <c r="BN42" s="46">
        <f t="shared" si="51"/>
        <v>0</v>
      </c>
      <c r="BO42" s="46">
        <f t="shared" si="51"/>
        <v>0</v>
      </c>
      <c r="BP42" s="46">
        <f t="shared" si="51"/>
        <v>0</v>
      </c>
      <c r="BQ42" s="46">
        <f t="shared" si="51"/>
        <v>0</v>
      </c>
      <c r="BR42" s="46">
        <f t="shared" si="51"/>
        <v>0</v>
      </c>
      <c r="BS42" s="46">
        <f t="shared" si="51"/>
        <v>0</v>
      </c>
      <c r="BT42" s="46">
        <f t="shared" si="51"/>
        <v>0</v>
      </c>
      <c r="BU42" s="46">
        <f t="shared" si="51"/>
        <v>0</v>
      </c>
      <c r="BV42" s="46">
        <f t="shared" si="51"/>
        <v>0</v>
      </c>
      <c r="BW42" s="46">
        <f t="shared" si="51"/>
        <v>0</v>
      </c>
      <c r="BX42" s="46">
        <f t="shared" si="51"/>
        <v>0</v>
      </c>
      <c r="BY42" s="46">
        <f t="shared" si="51"/>
        <v>0</v>
      </c>
      <c r="BZ42" s="46">
        <f t="shared" si="51"/>
        <v>0</v>
      </c>
      <c r="CA42" s="46">
        <f t="shared" si="51"/>
        <v>0</v>
      </c>
      <c r="CB42" s="46">
        <f t="shared" si="51"/>
        <v>0</v>
      </c>
      <c r="CC42" s="46">
        <f t="shared" si="51"/>
        <v>0</v>
      </c>
      <c r="CD42" s="46">
        <f t="shared" ref="CD42:EF42" si="52">CC44</f>
        <v>0</v>
      </c>
      <c r="CE42" s="46">
        <f t="shared" si="52"/>
        <v>0</v>
      </c>
      <c r="CF42" s="46">
        <f t="shared" si="52"/>
        <v>0</v>
      </c>
      <c r="CG42" s="46">
        <f t="shared" si="52"/>
        <v>0</v>
      </c>
      <c r="CH42" s="46">
        <f t="shared" si="52"/>
        <v>0</v>
      </c>
      <c r="CI42" s="46">
        <f t="shared" si="52"/>
        <v>0</v>
      </c>
      <c r="CJ42" s="46">
        <f t="shared" si="52"/>
        <v>0</v>
      </c>
      <c r="CK42" s="46">
        <f t="shared" si="52"/>
        <v>0</v>
      </c>
      <c r="CL42" s="46">
        <f t="shared" si="52"/>
        <v>0</v>
      </c>
      <c r="CM42" s="46">
        <f t="shared" si="52"/>
        <v>0</v>
      </c>
      <c r="CN42" s="46">
        <f t="shared" si="52"/>
        <v>0</v>
      </c>
      <c r="CO42" s="46">
        <f t="shared" si="52"/>
        <v>0</v>
      </c>
      <c r="CP42" s="46">
        <f t="shared" si="52"/>
        <v>0</v>
      </c>
      <c r="CQ42" s="46">
        <f t="shared" si="52"/>
        <v>0</v>
      </c>
      <c r="CR42" s="46">
        <f t="shared" si="52"/>
        <v>0</v>
      </c>
      <c r="CS42" s="46">
        <f t="shared" si="52"/>
        <v>0</v>
      </c>
      <c r="CT42" s="46">
        <f t="shared" si="52"/>
        <v>0</v>
      </c>
      <c r="CU42" s="46">
        <f t="shared" si="52"/>
        <v>0</v>
      </c>
      <c r="CV42" s="46">
        <f t="shared" si="52"/>
        <v>0</v>
      </c>
      <c r="CW42" s="46">
        <f t="shared" si="52"/>
        <v>0</v>
      </c>
      <c r="CX42" s="46">
        <f t="shared" si="52"/>
        <v>0</v>
      </c>
      <c r="CY42" s="46">
        <f t="shared" si="52"/>
        <v>0</v>
      </c>
      <c r="CZ42" s="46">
        <f t="shared" si="52"/>
        <v>0</v>
      </c>
      <c r="DA42" s="46">
        <f t="shared" si="52"/>
        <v>0</v>
      </c>
      <c r="DB42" s="46">
        <f t="shared" si="52"/>
        <v>0</v>
      </c>
      <c r="DC42" s="46">
        <f t="shared" si="52"/>
        <v>0</v>
      </c>
      <c r="DD42" s="46">
        <f t="shared" si="52"/>
        <v>0</v>
      </c>
      <c r="DE42" s="46">
        <f t="shared" si="52"/>
        <v>0</v>
      </c>
      <c r="DF42" s="46">
        <f t="shared" si="52"/>
        <v>0</v>
      </c>
      <c r="DG42" s="46">
        <f t="shared" si="52"/>
        <v>0</v>
      </c>
      <c r="DH42" s="46">
        <f t="shared" si="52"/>
        <v>0</v>
      </c>
      <c r="DI42" s="46">
        <f t="shared" si="52"/>
        <v>0</v>
      </c>
      <c r="DJ42" s="46">
        <f t="shared" si="52"/>
        <v>0</v>
      </c>
      <c r="DK42" s="46">
        <f t="shared" si="52"/>
        <v>0</v>
      </c>
      <c r="DL42" s="46">
        <f t="shared" si="52"/>
        <v>0</v>
      </c>
      <c r="DM42" s="46">
        <f t="shared" si="52"/>
        <v>0</v>
      </c>
      <c r="DN42" s="46">
        <f t="shared" si="52"/>
        <v>0</v>
      </c>
      <c r="DO42" s="46">
        <f t="shared" si="52"/>
        <v>0</v>
      </c>
      <c r="DP42" s="46">
        <f t="shared" si="52"/>
        <v>0</v>
      </c>
      <c r="DQ42" s="46">
        <f t="shared" si="52"/>
        <v>0</v>
      </c>
      <c r="DR42" s="46">
        <f t="shared" si="52"/>
        <v>0</v>
      </c>
      <c r="DS42" s="46">
        <f t="shared" si="52"/>
        <v>0</v>
      </c>
      <c r="DT42" s="46">
        <f t="shared" si="52"/>
        <v>0</v>
      </c>
      <c r="DU42" s="46">
        <f t="shared" si="52"/>
        <v>0</v>
      </c>
      <c r="DV42" s="46">
        <f t="shared" si="52"/>
        <v>0</v>
      </c>
      <c r="DW42" s="46">
        <f t="shared" si="52"/>
        <v>0</v>
      </c>
      <c r="DX42" s="46">
        <f t="shared" si="52"/>
        <v>0</v>
      </c>
      <c r="DY42" s="46">
        <f t="shared" si="52"/>
        <v>0</v>
      </c>
      <c r="DZ42" s="46">
        <f t="shared" si="52"/>
        <v>0</v>
      </c>
      <c r="EA42" s="46">
        <f t="shared" si="52"/>
        <v>0</v>
      </c>
      <c r="EB42" s="46">
        <f t="shared" si="52"/>
        <v>0</v>
      </c>
      <c r="EC42" s="46">
        <f t="shared" si="52"/>
        <v>0</v>
      </c>
      <c r="ED42" s="46">
        <f t="shared" si="52"/>
        <v>0</v>
      </c>
      <c r="EE42" s="46">
        <f t="shared" si="52"/>
        <v>0</v>
      </c>
      <c r="EF42" s="46">
        <f t="shared" si="52"/>
        <v>0</v>
      </c>
      <c r="EG42" s="56"/>
    </row>
    <row r="43" spans="1:137" x14ac:dyDescent="0.25">
      <c r="A43" s="2"/>
      <c r="B43" s="49" t="s">
        <v>78</v>
      </c>
      <c r="C43" s="49"/>
      <c r="D43" s="49">
        <f>MAX(P51:EF51)</f>
        <v>37309050.749673769</v>
      </c>
      <c r="E43" s="49"/>
      <c r="F43" s="2"/>
      <c r="G43" s="4"/>
      <c r="H43" s="4"/>
      <c r="I43" s="4"/>
      <c r="J43" s="4"/>
      <c r="K43" s="10"/>
      <c r="L43" s="46"/>
      <c r="M43" s="46" t="s">
        <v>67</v>
      </c>
      <c r="N43" s="56"/>
      <c r="O43" s="46"/>
      <c r="P43" s="46">
        <f>MIN(P42,P39)</f>
        <v>0</v>
      </c>
      <c r="Q43" s="46">
        <f>MIN(Q42,Q39)</f>
        <v>0</v>
      </c>
      <c r="R43" s="46">
        <f t="shared" ref="R43:CC43" si="53">MIN(R42,R39)</f>
        <v>2520833.333333333</v>
      </c>
      <c r="S43" s="46">
        <f t="shared" si="53"/>
        <v>2520833.333333333</v>
      </c>
      <c r="T43" s="46">
        <f t="shared" si="53"/>
        <v>2520833.333333333</v>
      </c>
      <c r="U43" s="46">
        <f t="shared" si="53"/>
        <v>2520833.333333333</v>
      </c>
      <c r="V43" s="46">
        <f t="shared" si="53"/>
        <v>2520833.333333333</v>
      </c>
      <c r="W43" s="46">
        <f t="shared" si="53"/>
        <v>2520833.333333333</v>
      </c>
      <c r="X43" s="46">
        <f t="shared" si="53"/>
        <v>2520833.333333333</v>
      </c>
      <c r="Y43" s="46">
        <f t="shared" si="53"/>
        <v>2520833.333333333</v>
      </c>
      <c r="Z43" s="46">
        <f t="shared" si="53"/>
        <v>2520833.333333333</v>
      </c>
      <c r="AA43" s="46">
        <f t="shared" si="53"/>
        <v>1512500.0000000084</v>
      </c>
      <c r="AB43" s="46">
        <f t="shared" si="53"/>
        <v>0</v>
      </c>
      <c r="AC43" s="46">
        <f t="shared" si="53"/>
        <v>0</v>
      </c>
      <c r="AD43" s="46">
        <f t="shared" si="53"/>
        <v>0</v>
      </c>
      <c r="AE43" s="46">
        <f t="shared" si="53"/>
        <v>0</v>
      </c>
      <c r="AF43" s="46">
        <f t="shared" si="53"/>
        <v>0</v>
      </c>
      <c r="AG43" s="46">
        <f t="shared" si="53"/>
        <v>0</v>
      </c>
      <c r="AH43" s="46">
        <f t="shared" si="53"/>
        <v>0</v>
      </c>
      <c r="AI43" s="46">
        <f t="shared" si="53"/>
        <v>0</v>
      </c>
      <c r="AJ43" s="46">
        <f t="shared" si="53"/>
        <v>0</v>
      </c>
      <c r="AK43" s="46">
        <f t="shared" si="53"/>
        <v>0</v>
      </c>
      <c r="AL43" s="46">
        <f t="shared" si="53"/>
        <v>0</v>
      </c>
      <c r="AM43" s="46">
        <f t="shared" si="53"/>
        <v>0</v>
      </c>
      <c r="AN43" s="46">
        <f t="shared" si="53"/>
        <v>0</v>
      </c>
      <c r="AO43" s="46">
        <f t="shared" si="53"/>
        <v>0</v>
      </c>
      <c r="AP43" s="46">
        <f t="shared" si="53"/>
        <v>0</v>
      </c>
      <c r="AQ43" s="46">
        <f t="shared" si="53"/>
        <v>0</v>
      </c>
      <c r="AR43" s="46">
        <f t="shared" si="53"/>
        <v>0</v>
      </c>
      <c r="AS43" s="46">
        <f t="shared" si="53"/>
        <v>0</v>
      </c>
      <c r="AT43" s="46">
        <f t="shared" si="53"/>
        <v>0</v>
      </c>
      <c r="AU43" s="46">
        <f t="shared" si="53"/>
        <v>0</v>
      </c>
      <c r="AV43" s="46">
        <f t="shared" si="53"/>
        <v>0</v>
      </c>
      <c r="AW43" s="46">
        <f t="shared" si="53"/>
        <v>0</v>
      </c>
      <c r="AX43" s="46">
        <f t="shared" si="53"/>
        <v>0</v>
      </c>
      <c r="AY43" s="46">
        <f t="shared" si="53"/>
        <v>0</v>
      </c>
      <c r="AZ43" s="46">
        <f t="shared" si="53"/>
        <v>0</v>
      </c>
      <c r="BA43" s="46">
        <f t="shared" si="53"/>
        <v>0</v>
      </c>
      <c r="BB43" s="46">
        <f t="shared" si="53"/>
        <v>0</v>
      </c>
      <c r="BC43" s="46">
        <f t="shared" si="53"/>
        <v>0</v>
      </c>
      <c r="BD43" s="46">
        <f t="shared" si="53"/>
        <v>0</v>
      </c>
      <c r="BE43" s="46">
        <f t="shared" si="53"/>
        <v>0</v>
      </c>
      <c r="BF43" s="46">
        <f t="shared" si="53"/>
        <v>0</v>
      </c>
      <c r="BG43" s="46">
        <f t="shared" si="53"/>
        <v>0</v>
      </c>
      <c r="BH43" s="46">
        <f t="shared" si="53"/>
        <v>0</v>
      </c>
      <c r="BI43" s="46">
        <f t="shared" si="53"/>
        <v>0</v>
      </c>
      <c r="BJ43" s="46">
        <f t="shared" si="53"/>
        <v>0</v>
      </c>
      <c r="BK43" s="46">
        <f t="shared" si="53"/>
        <v>0</v>
      </c>
      <c r="BL43" s="46">
        <f t="shared" si="53"/>
        <v>0</v>
      </c>
      <c r="BM43" s="46">
        <f t="shared" si="53"/>
        <v>0</v>
      </c>
      <c r="BN43" s="46">
        <f t="shared" si="53"/>
        <v>0</v>
      </c>
      <c r="BO43" s="46">
        <f t="shared" si="53"/>
        <v>0</v>
      </c>
      <c r="BP43" s="46">
        <f t="shared" si="53"/>
        <v>0</v>
      </c>
      <c r="BQ43" s="46">
        <f t="shared" si="53"/>
        <v>0</v>
      </c>
      <c r="BR43" s="46">
        <f t="shared" si="53"/>
        <v>0</v>
      </c>
      <c r="BS43" s="46">
        <f t="shared" si="53"/>
        <v>0</v>
      </c>
      <c r="BT43" s="46">
        <f t="shared" si="53"/>
        <v>0</v>
      </c>
      <c r="BU43" s="46">
        <f t="shared" si="53"/>
        <v>0</v>
      </c>
      <c r="BV43" s="46">
        <f t="shared" si="53"/>
        <v>0</v>
      </c>
      <c r="BW43" s="46">
        <f t="shared" si="53"/>
        <v>0</v>
      </c>
      <c r="BX43" s="46">
        <f t="shared" si="53"/>
        <v>0</v>
      </c>
      <c r="BY43" s="46">
        <f t="shared" si="53"/>
        <v>0</v>
      </c>
      <c r="BZ43" s="46">
        <f t="shared" si="53"/>
        <v>0</v>
      </c>
      <c r="CA43" s="46">
        <f t="shared" si="53"/>
        <v>0</v>
      </c>
      <c r="CB43" s="46">
        <f t="shared" si="53"/>
        <v>0</v>
      </c>
      <c r="CC43" s="46">
        <f t="shared" si="53"/>
        <v>0</v>
      </c>
      <c r="CD43" s="46">
        <f t="shared" ref="CD43:EF43" si="54">MIN(CD42,CD39)</f>
        <v>0</v>
      </c>
      <c r="CE43" s="46">
        <f t="shared" si="54"/>
        <v>0</v>
      </c>
      <c r="CF43" s="46">
        <f t="shared" si="54"/>
        <v>0</v>
      </c>
      <c r="CG43" s="46">
        <f t="shared" si="54"/>
        <v>0</v>
      </c>
      <c r="CH43" s="46">
        <f t="shared" si="54"/>
        <v>0</v>
      </c>
      <c r="CI43" s="46">
        <f t="shared" si="54"/>
        <v>0</v>
      </c>
      <c r="CJ43" s="46">
        <f t="shared" si="54"/>
        <v>0</v>
      </c>
      <c r="CK43" s="46">
        <f t="shared" si="54"/>
        <v>0</v>
      </c>
      <c r="CL43" s="46">
        <f t="shared" si="54"/>
        <v>0</v>
      </c>
      <c r="CM43" s="46">
        <f t="shared" si="54"/>
        <v>0</v>
      </c>
      <c r="CN43" s="46">
        <f t="shared" si="54"/>
        <v>0</v>
      </c>
      <c r="CO43" s="46">
        <f t="shared" si="54"/>
        <v>0</v>
      </c>
      <c r="CP43" s="46">
        <f t="shared" si="54"/>
        <v>0</v>
      </c>
      <c r="CQ43" s="46">
        <f t="shared" si="54"/>
        <v>0</v>
      </c>
      <c r="CR43" s="46">
        <f t="shared" si="54"/>
        <v>0</v>
      </c>
      <c r="CS43" s="46">
        <f t="shared" si="54"/>
        <v>0</v>
      </c>
      <c r="CT43" s="46">
        <f t="shared" si="54"/>
        <v>0</v>
      </c>
      <c r="CU43" s="46">
        <f t="shared" si="54"/>
        <v>0</v>
      </c>
      <c r="CV43" s="46">
        <f t="shared" si="54"/>
        <v>0</v>
      </c>
      <c r="CW43" s="46">
        <f t="shared" si="54"/>
        <v>0</v>
      </c>
      <c r="CX43" s="46">
        <f t="shared" si="54"/>
        <v>0</v>
      </c>
      <c r="CY43" s="46">
        <f t="shared" si="54"/>
        <v>0</v>
      </c>
      <c r="CZ43" s="46">
        <f t="shared" si="54"/>
        <v>0</v>
      </c>
      <c r="DA43" s="46">
        <f t="shared" si="54"/>
        <v>0</v>
      </c>
      <c r="DB43" s="46">
        <f t="shared" si="54"/>
        <v>0</v>
      </c>
      <c r="DC43" s="46">
        <f t="shared" si="54"/>
        <v>0</v>
      </c>
      <c r="DD43" s="46">
        <f t="shared" si="54"/>
        <v>0</v>
      </c>
      <c r="DE43" s="46">
        <f t="shared" si="54"/>
        <v>0</v>
      </c>
      <c r="DF43" s="46">
        <f t="shared" si="54"/>
        <v>0</v>
      </c>
      <c r="DG43" s="46">
        <f t="shared" si="54"/>
        <v>0</v>
      </c>
      <c r="DH43" s="46">
        <f t="shared" si="54"/>
        <v>0</v>
      </c>
      <c r="DI43" s="46">
        <f t="shared" si="54"/>
        <v>0</v>
      </c>
      <c r="DJ43" s="46">
        <f t="shared" si="54"/>
        <v>0</v>
      </c>
      <c r="DK43" s="46">
        <f t="shared" si="54"/>
        <v>0</v>
      </c>
      <c r="DL43" s="46">
        <f t="shared" si="54"/>
        <v>0</v>
      </c>
      <c r="DM43" s="46">
        <f t="shared" si="54"/>
        <v>0</v>
      </c>
      <c r="DN43" s="46">
        <f t="shared" si="54"/>
        <v>0</v>
      </c>
      <c r="DO43" s="46">
        <f t="shared" si="54"/>
        <v>0</v>
      </c>
      <c r="DP43" s="46">
        <f t="shared" si="54"/>
        <v>0</v>
      </c>
      <c r="DQ43" s="46">
        <f t="shared" si="54"/>
        <v>0</v>
      </c>
      <c r="DR43" s="46">
        <f t="shared" si="54"/>
        <v>0</v>
      </c>
      <c r="DS43" s="46">
        <f t="shared" si="54"/>
        <v>0</v>
      </c>
      <c r="DT43" s="46">
        <f t="shared" si="54"/>
        <v>0</v>
      </c>
      <c r="DU43" s="46">
        <f t="shared" si="54"/>
        <v>0</v>
      </c>
      <c r="DV43" s="46">
        <f t="shared" si="54"/>
        <v>0</v>
      </c>
      <c r="DW43" s="46">
        <f t="shared" si="54"/>
        <v>0</v>
      </c>
      <c r="DX43" s="46">
        <f t="shared" si="54"/>
        <v>0</v>
      </c>
      <c r="DY43" s="46">
        <f t="shared" si="54"/>
        <v>0</v>
      </c>
      <c r="DZ43" s="46">
        <f t="shared" si="54"/>
        <v>0</v>
      </c>
      <c r="EA43" s="46">
        <f t="shared" si="54"/>
        <v>0</v>
      </c>
      <c r="EB43" s="46">
        <f t="shared" si="54"/>
        <v>0</v>
      </c>
      <c r="EC43" s="46">
        <f t="shared" si="54"/>
        <v>0</v>
      </c>
      <c r="ED43" s="46">
        <f t="shared" si="54"/>
        <v>0</v>
      </c>
      <c r="EE43" s="46">
        <f t="shared" si="54"/>
        <v>0</v>
      </c>
      <c r="EF43" s="46">
        <f t="shared" si="54"/>
        <v>0</v>
      </c>
      <c r="EG43" s="56"/>
    </row>
    <row r="44" spans="1:137" ht="15.75" thickBot="1" x14ac:dyDescent="0.3">
      <c r="A44" s="2"/>
      <c r="B44" s="49" t="s">
        <v>79</v>
      </c>
      <c r="C44" s="49"/>
      <c r="D44" s="49"/>
      <c r="E44" s="50">
        <f>SUM(P52:EF52)</f>
        <v>1161052.4406783748</v>
      </c>
      <c r="F44" s="2"/>
      <c r="G44" s="4"/>
      <c r="H44" s="4"/>
      <c r="I44" s="4"/>
      <c r="J44" s="4"/>
      <c r="K44" s="10"/>
      <c r="L44" s="46"/>
      <c r="M44" s="46" t="s">
        <v>68</v>
      </c>
      <c r="N44" s="56"/>
      <c r="O44" s="46"/>
      <c r="P44" s="46">
        <f>P42-P43</f>
        <v>24200000</v>
      </c>
      <c r="Q44" s="46">
        <f>Q42-Q43</f>
        <v>24200000</v>
      </c>
      <c r="R44" s="46">
        <f t="shared" ref="R44:CC44" si="55">R42-R43</f>
        <v>21679166.666666668</v>
      </c>
      <c r="S44" s="46">
        <f t="shared" si="55"/>
        <v>19158333.333333336</v>
      </c>
      <c r="T44" s="46">
        <f t="shared" si="55"/>
        <v>16637500.000000004</v>
      </c>
      <c r="U44" s="46">
        <f t="shared" si="55"/>
        <v>14116666.666666672</v>
      </c>
      <c r="V44" s="46">
        <f t="shared" si="55"/>
        <v>11595833.33333334</v>
      </c>
      <c r="W44" s="46">
        <f t="shared" si="55"/>
        <v>9075000.0000000075</v>
      </c>
      <c r="X44" s="46">
        <f t="shared" si="55"/>
        <v>6554166.6666666744</v>
      </c>
      <c r="Y44" s="46">
        <f t="shared" si="55"/>
        <v>4033333.3333333414</v>
      </c>
      <c r="Z44" s="46">
        <f t="shared" si="55"/>
        <v>1512500.0000000084</v>
      </c>
      <c r="AA44" s="46">
        <f t="shared" si="55"/>
        <v>0</v>
      </c>
      <c r="AB44" s="46">
        <f t="shared" si="55"/>
        <v>0</v>
      </c>
      <c r="AC44" s="46">
        <f t="shared" si="55"/>
        <v>0</v>
      </c>
      <c r="AD44" s="46">
        <f t="shared" si="55"/>
        <v>0</v>
      </c>
      <c r="AE44" s="46">
        <f t="shared" si="55"/>
        <v>0</v>
      </c>
      <c r="AF44" s="46">
        <f t="shared" si="55"/>
        <v>0</v>
      </c>
      <c r="AG44" s="46">
        <f t="shared" si="55"/>
        <v>0</v>
      </c>
      <c r="AH44" s="46">
        <f t="shared" si="55"/>
        <v>0</v>
      </c>
      <c r="AI44" s="46">
        <f t="shared" si="55"/>
        <v>0</v>
      </c>
      <c r="AJ44" s="46">
        <f t="shared" si="55"/>
        <v>0</v>
      </c>
      <c r="AK44" s="46">
        <f t="shared" si="55"/>
        <v>0</v>
      </c>
      <c r="AL44" s="46">
        <f t="shared" si="55"/>
        <v>0</v>
      </c>
      <c r="AM44" s="46">
        <f t="shared" si="55"/>
        <v>0</v>
      </c>
      <c r="AN44" s="46">
        <f t="shared" si="55"/>
        <v>0</v>
      </c>
      <c r="AO44" s="46">
        <f t="shared" si="55"/>
        <v>0</v>
      </c>
      <c r="AP44" s="46">
        <f t="shared" si="55"/>
        <v>0</v>
      </c>
      <c r="AQ44" s="46">
        <f t="shared" si="55"/>
        <v>0</v>
      </c>
      <c r="AR44" s="46">
        <f t="shared" si="55"/>
        <v>0</v>
      </c>
      <c r="AS44" s="46">
        <f t="shared" si="55"/>
        <v>0</v>
      </c>
      <c r="AT44" s="46">
        <f t="shared" si="55"/>
        <v>0</v>
      </c>
      <c r="AU44" s="46">
        <f t="shared" si="55"/>
        <v>0</v>
      </c>
      <c r="AV44" s="46">
        <f t="shared" si="55"/>
        <v>0</v>
      </c>
      <c r="AW44" s="46">
        <f t="shared" si="55"/>
        <v>0</v>
      </c>
      <c r="AX44" s="46">
        <f t="shared" si="55"/>
        <v>0</v>
      </c>
      <c r="AY44" s="46">
        <f t="shared" si="55"/>
        <v>0</v>
      </c>
      <c r="AZ44" s="46">
        <f t="shared" si="55"/>
        <v>0</v>
      </c>
      <c r="BA44" s="46">
        <f t="shared" si="55"/>
        <v>0</v>
      </c>
      <c r="BB44" s="46">
        <f t="shared" si="55"/>
        <v>0</v>
      </c>
      <c r="BC44" s="46">
        <f t="shared" si="55"/>
        <v>0</v>
      </c>
      <c r="BD44" s="46">
        <f t="shared" si="55"/>
        <v>0</v>
      </c>
      <c r="BE44" s="46">
        <f t="shared" si="55"/>
        <v>0</v>
      </c>
      <c r="BF44" s="46">
        <f t="shared" si="55"/>
        <v>0</v>
      </c>
      <c r="BG44" s="46">
        <f t="shared" si="55"/>
        <v>0</v>
      </c>
      <c r="BH44" s="46">
        <f t="shared" si="55"/>
        <v>0</v>
      </c>
      <c r="BI44" s="46">
        <f t="shared" si="55"/>
        <v>0</v>
      </c>
      <c r="BJ44" s="46">
        <f t="shared" si="55"/>
        <v>0</v>
      </c>
      <c r="BK44" s="46">
        <f t="shared" si="55"/>
        <v>0</v>
      </c>
      <c r="BL44" s="46">
        <f t="shared" si="55"/>
        <v>0</v>
      </c>
      <c r="BM44" s="46">
        <f t="shared" si="55"/>
        <v>0</v>
      </c>
      <c r="BN44" s="46">
        <f t="shared" si="55"/>
        <v>0</v>
      </c>
      <c r="BO44" s="46">
        <f t="shared" si="55"/>
        <v>0</v>
      </c>
      <c r="BP44" s="46">
        <f t="shared" si="55"/>
        <v>0</v>
      </c>
      <c r="BQ44" s="46">
        <f t="shared" si="55"/>
        <v>0</v>
      </c>
      <c r="BR44" s="46">
        <f t="shared" si="55"/>
        <v>0</v>
      </c>
      <c r="BS44" s="46">
        <f t="shared" si="55"/>
        <v>0</v>
      </c>
      <c r="BT44" s="46">
        <f t="shared" si="55"/>
        <v>0</v>
      </c>
      <c r="BU44" s="46">
        <f t="shared" si="55"/>
        <v>0</v>
      </c>
      <c r="BV44" s="46">
        <f t="shared" si="55"/>
        <v>0</v>
      </c>
      <c r="BW44" s="46">
        <f t="shared" si="55"/>
        <v>0</v>
      </c>
      <c r="BX44" s="46">
        <f t="shared" si="55"/>
        <v>0</v>
      </c>
      <c r="BY44" s="46">
        <f t="shared" si="55"/>
        <v>0</v>
      </c>
      <c r="BZ44" s="46">
        <f t="shared" si="55"/>
        <v>0</v>
      </c>
      <c r="CA44" s="46">
        <f t="shared" si="55"/>
        <v>0</v>
      </c>
      <c r="CB44" s="46">
        <f t="shared" si="55"/>
        <v>0</v>
      </c>
      <c r="CC44" s="46">
        <f t="shared" si="55"/>
        <v>0</v>
      </c>
      <c r="CD44" s="46">
        <f t="shared" ref="CD44:EF44" si="56">CD42-CD43</f>
        <v>0</v>
      </c>
      <c r="CE44" s="46">
        <f t="shared" si="56"/>
        <v>0</v>
      </c>
      <c r="CF44" s="46">
        <f t="shared" si="56"/>
        <v>0</v>
      </c>
      <c r="CG44" s="46">
        <f t="shared" si="56"/>
        <v>0</v>
      </c>
      <c r="CH44" s="46">
        <f t="shared" si="56"/>
        <v>0</v>
      </c>
      <c r="CI44" s="46">
        <f t="shared" si="56"/>
        <v>0</v>
      </c>
      <c r="CJ44" s="46">
        <f t="shared" si="56"/>
        <v>0</v>
      </c>
      <c r="CK44" s="46">
        <f t="shared" si="56"/>
        <v>0</v>
      </c>
      <c r="CL44" s="46">
        <f t="shared" si="56"/>
        <v>0</v>
      </c>
      <c r="CM44" s="46">
        <f t="shared" si="56"/>
        <v>0</v>
      </c>
      <c r="CN44" s="46">
        <f t="shared" si="56"/>
        <v>0</v>
      </c>
      <c r="CO44" s="46">
        <f t="shared" si="56"/>
        <v>0</v>
      </c>
      <c r="CP44" s="46">
        <f t="shared" si="56"/>
        <v>0</v>
      </c>
      <c r="CQ44" s="46">
        <f t="shared" si="56"/>
        <v>0</v>
      </c>
      <c r="CR44" s="46">
        <f t="shared" si="56"/>
        <v>0</v>
      </c>
      <c r="CS44" s="46">
        <f t="shared" si="56"/>
        <v>0</v>
      </c>
      <c r="CT44" s="46">
        <f t="shared" si="56"/>
        <v>0</v>
      </c>
      <c r="CU44" s="46">
        <f t="shared" si="56"/>
        <v>0</v>
      </c>
      <c r="CV44" s="46">
        <f t="shared" si="56"/>
        <v>0</v>
      </c>
      <c r="CW44" s="46">
        <f t="shared" si="56"/>
        <v>0</v>
      </c>
      <c r="CX44" s="46">
        <f t="shared" si="56"/>
        <v>0</v>
      </c>
      <c r="CY44" s="46">
        <f t="shared" si="56"/>
        <v>0</v>
      </c>
      <c r="CZ44" s="46">
        <f t="shared" si="56"/>
        <v>0</v>
      </c>
      <c r="DA44" s="46">
        <f t="shared" si="56"/>
        <v>0</v>
      </c>
      <c r="DB44" s="46">
        <f t="shared" si="56"/>
        <v>0</v>
      </c>
      <c r="DC44" s="46">
        <f t="shared" si="56"/>
        <v>0</v>
      </c>
      <c r="DD44" s="46">
        <f t="shared" si="56"/>
        <v>0</v>
      </c>
      <c r="DE44" s="46">
        <f t="shared" si="56"/>
        <v>0</v>
      </c>
      <c r="DF44" s="46">
        <f t="shared" si="56"/>
        <v>0</v>
      </c>
      <c r="DG44" s="46">
        <f t="shared" si="56"/>
        <v>0</v>
      </c>
      <c r="DH44" s="46">
        <f t="shared" si="56"/>
        <v>0</v>
      </c>
      <c r="DI44" s="46">
        <f t="shared" si="56"/>
        <v>0</v>
      </c>
      <c r="DJ44" s="46">
        <f t="shared" si="56"/>
        <v>0</v>
      </c>
      <c r="DK44" s="46">
        <f t="shared" si="56"/>
        <v>0</v>
      </c>
      <c r="DL44" s="46">
        <f t="shared" si="56"/>
        <v>0</v>
      </c>
      <c r="DM44" s="46">
        <f t="shared" si="56"/>
        <v>0</v>
      </c>
      <c r="DN44" s="46">
        <f t="shared" si="56"/>
        <v>0</v>
      </c>
      <c r="DO44" s="46">
        <f t="shared" si="56"/>
        <v>0</v>
      </c>
      <c r="DP44" s="46">
        <f t="shared" si="56"/>
        <v>0</v>
      </c>
      <c r="DQ44" s="46">
        <f t="shared" si="56"/>
        <v>0</v>
      </c>
      <c r="DR44" s="46">
        <f t="shared" si="56"/>
        <v>0</v>
      </c>
      <c r="DS44" s="46">
        <f t="shared" si="56"/>
        <v>0</v>
      </c>
      <c r="DT44" s="46">
        <f t="shared" si="56"/>
        <v>0</v>
      </c>
      <c r="DU44" s="46">
        <f t="shared" si="56"/>
        <v>0</v>
      </c>
      <c r="DV44" s="46">
        <f t="shared" si="56"/>
        <v>0</v>
      </c>
      <c r="DW44" s="46">
        <f t="shared" si="56"/>
        <v>0</v>
      </c>
      <c r="DX44" s="46">
        <f t="shared" si="56"/>
        <v>0</v>
      </c>
      <c r="DY44" s="46">
        <f t="shared" si="56"/>
        <v>0</v>
      </c>
      <c r="DZ44" s="46">
        <f t="shared" si="56"/>
        <v>0</v>
      </c>
      <c r="EA44" s="46">
        <f t="shared" si="56"/>
        <v>0</v>
      </c>
      <c r="EB44" s="46">
        <f t="shared" si="56"/>
        <v>0</v>
      </c>
      <c r="EC44" s="46">
        <f t="shared" si="56"/>
        <v>0</v>
      </c>
      <c r="ED44" s="46">
        <f t="shared" si="56"/>
        <v>0</v>
      </c>
      <c r="EE44" s="46">
        <f t="shared" si="56"/>
        <v>0</v>
      </c>
      <c r="EF44" s="46">
        <f t="shared" si="56"/>
        <v>0</v>
      </c>
      <c r="EG44" s="56"/>
    </row>
    <row r="45" spans="1:137" ht="15.75" thickTop="1" x14ac:dyDescent="0.25">
      <c r="A45" s="2"/>
      <c r="B45" s="4"/>
      <c r="C45" s="4"/>
      <c r="D45" s="4"/>
      <c r="E45" s="4"/>
      <c r="F45" s="2"/>
      <c r="G45" s="2"/>
      <c r="H45" s="2"/>
      <c r="I45" s="2"/>
      <c r="J45" s="2"/>
      <c r="K45" s="10"/>
      <c r="L45" s="46"/>
      <c r="M45" s="46" t="s">
        <v>69</v>
      </c>
      <c r="N45" s="56"/>
      <c r="O45" s="46"/>
      <c r="P45" s="46">
        <f>SUM($P$43:P43)</f>
        <v>0</v>
      </c>
      <c r="Q45" s="46">
        <f>SUM($P$43:Q43)</f>
        <v>0</v>
      </c>
      <c r="R45" s="46">
        <f>SUM($P$43:R43)</f>
        <v>2520833.333333333</v>
      </c>
      <c r="S45" s="46">
        <f>SUM($P$43:S43)</f>
        <v>5041666.666666666</v>
      </c>
      <c r="T45" s="46">
        <f>SUM($P$43:T43)</f>
        <v>7562499.9999999991</v>
      </c>
      <c r="U45" s="46">
        <f>SUM($P$43:U43)</f>
        <v>10083333.333333332</v>
      </c>
      <c r="V45" s="46">
        <f>SUM($P$43:V43)</f>
        <v>12604166.666666664</v>
      </c>
      <c r="W45" s="46">
        <f>SUM($P$43:W43)</f>
        <v>15124999.999999996</v>
      </c>
      <c r="X45" s="46">
        <f>SUM($P$43:X43)</f>
        <v>17645833.333333328</v>
      </c>
      <c r="Y45" s="46">
        <f>SUM($P$43:Y43)</f>
        <v>20166666.66666666</v>
      </c>
      <c r="Z45" s="46">
        <f>SUM($P$43:Z43)</f>
        <v>22687499.999999993</v>
      </c>
      <c r="AA45" s="46">
        <f>SUM($P$43:AA43)</f>
        <v>24200000</v>
      </c>
      <c r="AB45" s="46">
        <f>SUM($P$43:AB43)</f>
        <v>24200000</v>
      </c>
      <c r="AC45" s="46">
        <f>SUM($P$43:AC43)</f>
        <v>24200000</v>
      </c>
      <c r="AD45" s="46">
        <f>SUM($P$43:AD43)</f>
        <v>24200000</v>
      </c>
      <c r="AE45" s="46">
        <f>SUM($P$43:AE43)</f>
        <v>24200000</v>
      </c>
      <c r="AF45" s="46">
        <f>SUM($P$43:AF43)</f>
        <v>24200000</v>
      </c>
      <c r="AG45" s="46">
        <f>SUM($P$43:AG43)</f>
        <v>24200000</v>
      </c>
      <c r="AH45" s="46">
        <f>SUM($P$43:AH43)</f>
        <v>24200000</v>
      </c>
      <c r="AI45" s="46">
        <f>SUM($P$43:AI43)</f>
        <v>24200000</v>
      </c>
      <c r="AJ45" s="46">
        <f>SUM($P$43:AJ43)</f>
        <v>24200000</v>
      </c>
      <c r="AK45" s="46">
        <f>SUM($P$43:AK43)</f>
        <v>24200000</v>
      </c>
      <c r="AL45" s="46">
        <f>SUM($P$43:AL43)</f>
        <v>24200000</v>
      </c>
      <c r="AM45" s="46">
        <f>SUM($P$43:AM43)</f>
        <v>24200000</v>
      </c>
      <c r="AN45" s="46">
        <f>SUM($P$43:AN43)</f>
        <v>24200000</v>
      </c>
      <c r="AO45" s="46">
        <f>SUM($P$43:AO43)</f>
        <v>24200000</v>
      </c>
      <c r="AP45" s="46">
        <f>SUM($P$43:AP43)</f>
        <v>24200000</v>
      </c>
      <c r="AQ45" s="46">
        <f>SUM($P$43:AQ43)</f>
        <v>24200000</v>
      </c>
      <c r="AR45" s="46">
        <f>SUM($P$43:AR43)</f>
        <v>24200000</v>
      </c>
      <c r="AS45" s="46">
        <f>SUM($P$43:AS43)</f>
        <v>24200000</v>
      </c>
      <c r="AT45" s="46">
        <f>SUM($P$43:AT43)</f>
        <v>24200000</v>
      </c>
      <c r="AU45" s="46">
        <f>SUM($P$43:AU43)</f>
        <v>24200000</v>
      </c>
      <c r="AV45" s="46">
        <f>SUM($P$43:AV43)</f>
        <v>24200000</v>
      </c>
      <c r="AW45" s="46">
        <f>SUM($P$43:AW43)</f>
        <v>24200000</v>
      </c>
      <c r="AX45" s="46">
        <f>SUM($P$43:AX43)</f>
        <v>24200000</v>
      </c>
      <c r="AY45" s="46">
        <f>SUM($P$43:AY43)</f>
        <v>24200000</v>
      </c>
      <c r="AZ45" s="46">
        <f>SUM($P$43:AZ43)</f>
        <v>24200000</v>
      </c>
      <c r="BA45" s="46">
        <f>SUM($P$43:BA43)</f>
        <v>24200000</v>
      </c>
      <c r="BB45" s="46">
        <f>SUM($P$43:BB43)</f>
        <v>24200000</v>
      </c>
      <c r="BC45" s="46">
        <f>SUM($P$43:BC43)</f>
        <v>24200000</v>
      </c>
      <c r="BD45" s="46">
        <f>SUM($P$43:BD43)</f>
        <v>24200000</v>
      </c>
      <c r="BE45" s="46">
        <f>SUM($P$43:BE43)</f>
        <v>24200000</v>
      </c>
      <c r="BF45" s="46">
        <f>SUM($P$43:BF43)</f>
        <v>24200000</v>
      </c>
      <c r="BG45" s="46">
        <f>SUM($P$43:BG43)</f>
        <v>24200000</v>
      </c>
      <c r="BH45" s="46">
        <f>SUM($P$43:BH43)</f>
        <v>24200000</v>
      </c>
      <c r="BI45" s="46">
        <f>SUM($P$43:BI43)</f>
        <v>24200000</v>
      </c>
      <c r="BJ45" s="46">
        <f>SUM($P$43:BJ43)</f>
        <v>24200000</v>
      </c>
      <c r="BK45" s="46">
        <f>SUM($P$43:BK43)</f>
        <v>24200000</v>
      </c>
      <c r="BL45" s="46">
        <f>SUM($P$43:BL43)</f>
        <v>24200000</v>
      </c>
      <c r="BM45" s="46">
        <f>SUM($P$43:BM43)</f>
        <v>24200000</v>
      </c>
      <c r="BN45" s="46">
        <f>SUM($P$43:BN43)</f>
        <v>24200000</v>
      </c>
      <c r="BO45" s="46">
        <f>SUM($P$43:BO43)</f>
        <v>24200000</v>
      </c>
      <c r="BP45" s="46">
        <f>SUM($P$43:BP43)</f>
        <v>24200000</v>
      </c>
      <c r="BQ45" s="46">
        <f>SUM($P$43:BQ43)</f>
        <v>24200000</v>
      </c>
      <c r="BR45" s="46">
        <f>SUM($P$43:BR43)</f>
        <v>24200000</v>
      </c>
      <c r="BS45" s="46">
        <f>SUM($P$43:BS43)</f>
        <v>24200000</v>
      </c>
      <c r="BT45" s="46">
        <f>SUM($P$43:BT43)</f>
        <v>24200000</v>
      </c>
      <c r="BU45" s="46">
        <f>SUM($P$43:BU43)</f>
        <v>24200000</v>
      </c>
      <c r="BV45" s="46">
        <f>SUM($P$43:BV43)</f>
        <v>24200000</v>
      </c>
      <c r="BW45" s="46">
        <f>SUM($P$43:BW43)</f>
        <v>24200000</v>
      </c>
      <c r="BX45" s="46">
        <f>SUM($P$43:BX43)</f>
        <v>24200000</v>
      </c>
      <c r="BY45" s="46">
        <f>SUM($P$43:BY43)</f>
        <v>24200000</v>
      </c>
      <c r="BZ45" s="46">
        <f>SUM($P$43:BZ43)</f>
        <v>24200000</v>
      </c>
      <c r="CA45" s="46">
        <f>SUM($P$43:CA43)</f>
        <v>24200000</v>
      </c>
      <c r="CB45" s="46">
        <f>SUM($P$43:CB43)</f>
        <v>24200000</v>
      </c>
      <c r="CC45" s="46">
        <f>SUM($P$43:CC43)</f>
        <v>24200000</v>
      </c>
      <c r="CD45" s="46">
        <f>SUM($P$43:CD43)</f>
        <v>24200000</v>
      </c>
      <c r="CE45" s="46">
        <f>SUM($P$43:CE43)</f>
        <v>24200000</v>
      </c>
      <c r="CF45" s="46">
        <f>SUM($P$43:CF43)</f>
        <v>24200000</v>
      </c>
      <c r="CG45" s="46">
        <f>SUM($P$43:CG43)</f>
        <v>24200000</v>
      </c>
      <c r="CH45" s="46">
        <f>SUM($P$43:CH43)</f>
        <v>24200000</v>
      </c>
      <c r="CI45" s="46">
        <f>SUM($P$43:CI43)</f>
        <v>24200000</v>
      </c>
      <c r="CJ45" s="46">
        <f>SUM($P$43:CJ43)</f>
        <v>24200000</v>
      </c>
      <c r="CK45" s="46">
        <f>SUM($P$43:CK43)</f>
        <v>24200000</v>
      </c>
      <c r="CL45" s="46">
        <f>SUM($P$43:CL43)</f>
        <v>24200000</v>
      </c>
      <c r="CM45" s="46">
        <f>SUM($P$43:CM43)</f>
        <v>24200000</v>
      </c>
      <c r="CN45" s="46">
        <f>SUM($P$43:CN43)</f>
        <v>24200000</v>
      </c>
      <c r="CO45" s="46">
        <f>SUM($P$43:CO43)</f>
        <v>24200000</v>
      </c>
      <c r="CP45" s="46">
        <f>SUM($P$43:CP43)</f>
        <v>24200000</v>
      </c>
      <c r="CQ45" s="46">
        <f>SUM($P$43:CQ43)</f>
        <v>24200000</v>
      </c>
      <c r="CR45" s="46">
        <f>SUM($P$43:CR43)</f>
        <v>24200000</v>
      </c>
      <c r="CS45" s="46">
        <f>SUM($P$43:CS43)</f>
        <v>24200000</v>
      </c>
      <c r="CT45" s="46">
        <f>SUM($P$43:CT43)</f>
        <v>24200000</v>
      </c>
      <c r="CU45" s="46">
        <f>SUM($P$43:CU43)</f>
        <v>24200000</v>
      </c>
      <c r="CV45" s="46">
        <f>SUM($P$43:CV43)</f>
        <v>24200000</v>
      </c>
      <c r="CW45" s="46">
        <f>SUM($P$43:CW43)</f>
        <v>24200000</v>
      </c>
      <c r="CX45" s="46">
        <f>SUM($P$43:CX43)</f>
        <v>24200000</v>
      </c>
      <c r="CY45" s="46">
        <f>SUM($P$43:CY43)</f>
        <v>24200000</v>
      </c>
      <c r="CZ45" s="46">
        <f>SUM($P$43:CZ43)</f>
        <v>24200000</v>
      </c>
      <c r="DA45" s="46">
        <f>SUM($P$43:DA43)</f>
        <v>24200000</v>
      </c>
      <c r="DB45" s="46">
        <f>SUM($P$43:DB43)</f>
        <v>24200000</v>
      </c>
      <c r="DC45" s="46">
        <f>SUM($P$43:DC43)</f>
        <v>24200000</v>
      </c>
      <c r="DD45" s="46">
        <f>SUM($P$43:DD43)</f>
        <v>24200000</v>
      </c>
      <c r="DE45" s="46">
        <f>SUM($P$43:DE43)</f>
        <v>24200000</v>
      </c>
      <c r="DF45" s="46">
        <f>SUM($P$43:DF43)</f>
        <v>24200000</v>
      </c>
      <c r="DG45" s="46">
        <f>SUM($P$43:DG43)</f>
        <v>24200000</v>
      </c>
      <c r="DH45" s="46">
        <f>SUM($P$43:DH43)</f>
        <v>24200000</v>
      </c>
      <c r="DI45" s="46">
        <f>SUM($P$43:DI43)</f>
        <v>24200000</v>
      </c>
      <c r="DJ45" s="46">
        <f>SUM($P$43:DJ43)</f>
        <v>24200000</v>
      </c>
      <c r="DK45" s="46">
        <f>SUM($P$43:DK43)</f>
        <v>24200000</v>
      </c>
      <c r="DL45" s="46">
        <f>SUM($P$43:DL43)</f>
        <v>24200000</v>
      </c>
      <c r="DM45" s="46">
        <f>SUM($P$43:DM43)</f>
        <v>24200000</v>
      </c>
      <c r="DN45" s="46">
        <f>SUM($P$43:DN43)</f>
        <v>24200000</v>
      </c>
      <c r="DO45" s="46">
        <f>SUM($P$43:DO43)</f>
        <v>24200000</v>
      </c>
      <c r="DP45" s="46">
        <f>SUM($P$43:DP43)</f>
        <v>24200000</v>
      </c>
      <c r="DQ45" s="46">
        <f>SUM($P$43:DQ43)</f>
        <v>24200000</v>
      </c>
      <c r="DR45" s="46">
        <f>SUM($P$43:DR43)</f>
        <v>24200000</v>
      </c>
      <c r="DS45" s="46">
        <f>SUM($P$43:DS43)</f>
        <v>24200000</v>
      </c>
      <c r="DT45" s="46">
        <f>SUM($P$43:DT43)</f>
        <v>24200000</v>
      </c>
      <c r="DU45" s="46">
        <f>SUM($P$43:DU43)</f>
        <v>24200000</v>
      </c>
      <c r="DV45" s="46">
        <f>SUM($P$43:DV43)</f>
        <v>24200000</v>
      </c>
      <c r="DW45" s="46">
        <f>SUM($P$43:DW43)</f>
        <v>24200000</v>
      </c>
      <c r="DX45" s="46">
        <f>SUM($P$43:DX43)</f>
        <v>24200000</v>
      </c>
      <c r="DY45" s="46">
        <f>SUM($P$43:DY43)</f>
        <v>24200000</v>
      </c>
      <c r="DZ45" s="46">
        <f>SUM($P$43:DZ43)</f>
        <v>24200000</v>
      </c>
      <c r="EA45" s="46">
        <f>SUM($P$43:EA43)</f>
        <v>24200000</v>
      </c>
      <c r="EB45" s="46">
        <f>SUM($P$43:EB43)</f>
        <v>24200000</v>
      </c>
      <c r="EC45" s="46">
        <f>SUM($P$43:EC43)</f>
        <v>24200000</v>
      </c>
      <c r="ED45" s="46">
        <f>SUM($P$43:ED43)</f>
        <v>24200000</v>
      </c>
      <c r="EE45" s="46">
        <f>SUM($P$43:EE43)</f>
        <v>24200000</v>
      </c>
      <c r="EF45" s="46">
        <f>SUM($P$43:EF43)</f>
        <v>24200000</v>
      </c>
      <c r="EG45" s="56"/>
    </row>
    <row r="46" spans="1:137" x14ac:dyDescent="0.25">
      <c r="A46" s="2"/>
      <c r="B46" s="4"/>
      <c r="C46" s="4"/>
      <c r="D46" s="4"/>
      <c r="E46" s="4"/>
      <c r="F46" s="2"/>
      <c r="G46" s="2"/>
      <c r="H46" s="2"/>
      <c r="I46" s="2"/>
      <c r="J46" s="2"/>
      <c r="K46" s="10"/>
      <c r="L46" s="46"/>
      <c r="M46" s="46"/>
      <c r="N46" s="5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  <c r="DL46" s="46"/>
      <c r="DM46" s="46"/>
      <c r="DN46" s="46"/>
      <c r="DO46" s="46"/>
      <c r="DP46" s="46"/>
      <c r="DQ46" s="46"/>
      <c r="DR46" s="46"/>
      <c r="DS46" s="46"/>
      <c r="DT46" s="46"/>
      <c r="DU46" s="46"/>
      <c r="DV46" s="46"/>
      <c r="DW46" s="46"/>
      <c r="DX46" s="46"/>
      <c r="DY46" s="46"/>
      <c r="DZ46" s="46"/>
      <c r="EA46" s="46"/>
      <c r="EB46" s="46"/>
      <c r="EC46" s="46"/>
      <c r="ED46" s="46"/>
      <c r="EE46" s="46"/>
      <c r="EF46" s="46"/>
      <c r="EG46" s="56"/>
    </row>
    <row r="47" spans="1:137" ht="15.75" thickBot="1" x14ac:dyDescent="0.3">
      <c r="A47" s="2"/>
      <c r="B47" s="36" t="s">
        <v>80</v>
      </c>
      <c r="C47" s="36"/>
      <c r="D47" s="36"/>
      <c r="E47" s="36">
        <f>E25+E36+E44</f>
        <v>88011052.440678373</v>
      </c>
      <c r="F47" s="37"/>
      <c r="G47" s="36" t="s">
        <v>85</v>
      </c>
      <c r="H47" s="36"/>
      <c r="I47" s="36"/>
      <c r="J47" s="36">
        <f>J18-J23+J38</f>
        <v>157121539.12828797</v>
      </c>
      <c r="K47" s="10"/>
      <c r="L47" s="46"/>
      <c r="M47" s="45" t="s">
        <v>70</v>
      </c>
      <c r="N47" s="5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  <c r="DL47" s="46"/>
      <c r="DM47" s="46"/>
      <c r="DN47" s="46"/>
      <c r="DO47" s="46"/>
      <c r="DP47" s="46"/>
      <c r="DQ47" s="46"/>
      <c r="DR47" s="46"/>
      <c r="DS47" s="46"/>
      <c r="DT47" s="46"/>
      <c r="DU47" s="46"/>
      <c r="DV47" s="46"/>
      <c r="DW47" s="46"/>
      <c r="DX47" s="46"/>
      <c r="DY47" s="46"/>
      <c r="DZ47" s="46"/>
      <c r="EA47" s="46"/>
      <c r="EB47" s="46"/>
      <c r="EC47" s="46"/>
      <c r="ED47" s="46"/>
      <c r="EE47" s="46"/>
      <c r="EF47" s="46"/>
      <c r="EG47" s="56"/>
    </row>
    <row r="48" spans="1:137" ht="15.75" thickTop="1" x14ac:dyDescent="0.25">
      <c r="A48" s="2"/>
      <c r="B48" s="35"/>
      <c r="C48" s="35"/>
      <c r="D48" s="35"/>
      <c r="E48" s="35"/>
      <c r="F48" s="35"/>
      <c r="G48" s="35"/>
      <c r="H48" s="35"/>
      <c r="I48" s="35"/>
      <c r="J48" s="35"/>
      <c r="K48" s="38"/>
      <c r="L48" s="46"/>
      <c r="M48" s="46" t="s">
        <v>61</v>
      </c>
      <c r="N48" s="56"/>
      <c r="O48" s="46"/>
      <c r="P48" s="46">
        <f>D42</f>
        <v>36300000</v>
      </c>
      <c r="Q48" s="46">
        <f>P50</f>
        <v>36300000</v>
      </c>
      <c r="R48" s="46">
        <f t="shared" ref="R48:CC48" si="57">Q50</f>
        <v>36300000</v>
      </c>
      <c r="S48" s="46">
        <f t="shared" si="57"/>
        <v>36300000</v>
      </c>
      <c r="T48" s="46">
        <f t="shared" si="57"/>
        <v>36300000</v>
      </c>
      <c r="U48" s="46">
        <f t="shared" si="57"/>
        <v>36300000</v>
      </c>
      <c r="V48" s="46">
        <f t="shared" si="57"/>
        <v>36300000</v>
      </c>
      <c r="W48" s="46">
        <f t="shared" si="57"/>
        <v>36300000</v>
      </c>
      <c r="X48" s="46">
        <f t="shared" si="57"/>
        <v>36300000</v>
      </c>
      <c r="Y48" s="46">
        <f t="shared" si="57"/>
        <v>36300000</v>
      </c>
      <c r="Z48" s="46">
        <f t="shared" si="57"/>
        <v>36300000</v>
      </c>
      <c r="AA48" s="46">
        <f t="shared" si="57"/>
        <v>36300000</v>
      </c>
      <c r="AB48" s="46">
        <f t="shared" si="57"/>
        <v>35291666.666666672</v>
      </c>
      <c r="AC48" s="46">
        <f t="shared" si="57"/>
        <v>32770833.33333334</v>
      </c>
      <c r="AD48" s="46">
        <f t="shared" si="57"/>
        <v>30250000.000000007</v>
      </c>
      <c r="AE48" s="46">
        <f t="shared" si="57"/>
        <v>27729166.666666675</v>
      </c>
      <c r="AF48" s="46">
        <f t="shared" si="57"/>
        <v>25208333.333333343</v>
      </c>
      <c r="AG48" s="46">
        <f t="shared" si="57"/>
        <v>22687500.000000011</v>
      </c>
      <c r="AH48" s="46">
        <f t="shared" si="57"/>
        <v>20166666.666666679</v>
      </c>
      <c r="AI48" s="46">
        <f t="shared" si="57"/>
        <v>17645833.333333347</v>
      </c>
      <c r="AJ48" s="46">
        <f t="shared" si="57"/>
        <v>15125000.000000015</v>
      </c>
      <c r="AK48" s="46">
        <f t="shared" si="57"/>
        <v>12604166.666666683</v>
      </c>
      <c r="AL48" s="46">
        <f t="shared" si="57"/>
        <v>10083333.333333351</v>
      </c>
      <c r="AM48" s="46">
        <f t="shared" si="57"/>
        <v>7562500.0000000177</v>
      </c>
      <c r="AN48" s="46">
        <f t="shared" si="57"/>
        <v>5041666.6666666847</v>
      </c>
      <c r="AO48" s="46">
        <f t="shared" si="57"/>
        <v>2520833.3333333516</v>
      </c>
      <c r="AP48" s="46">
        <f t="shared" si="57"/>
        <v>1.862645149230957E-8</v>
      </c>
      <c r="AQ48" s="46">
        <f t="shared" si="57"/>
        <v>1.862645149230957E-8</v>
      </c>
      <c r="AR48" s="46">
        <f t="shared" si="57"/>
        <v>1.862645149230957E-8</v>
      </c>
      <c r="AS48" s="46">
        <f t="shared" si="57"/>
        <v>1.862645149230957E-8</v>
      </c>
      <c r="AT48" s="46">
        <f t="shared" si="57"/>
        <v>1.862645149230957E-8</v>
      </c>
      <c r="AU48" s="46">
        <f t="shared" si="57"/>
        <v>1.862645149230957E-8</v>
      </c>
      <c r="AV48" s="46">
        <f t="shared" si="57"/>
        <v>1.862645149230957E-8</v>
      </c>
      <c r="AW48" s="46">
        <f t="shared" si="57"/>
        <v>1.862645149230957E-8</v>
      </c>
      <c r="AX48" s="46">
        <f t="shared" si="57"/>
        <v>1.862645149230957E-8</v>
      </c>
      <c r="AY48" s="46">
        <f t="shared" si="57"/>
        <v>1.862645149230957E-8</v>
      </c>
      <c r="AZ48" s="46">
        <f t="shared" si="57"/>
        <v>1.862645149230957E-8</v>
      </c>
      <c r="BA48" s="46">
        <f t="shared" si="57"/>
        <v>1.862645149230957E-8</v>
      </c>
      <c r="BB48" s="46">
        <f t="shared" si="57"/>
        <v>1.862645149230957E-8</v>
      </c>
      <c r="BC48" s="46">
        <f t="shared" si="57"/>
        <v>1.862645149230957E-8</v>
      </c>
      <c r="BD48" s="46">
        <f t="shared" si="57"/>
        <v>1.862645149230957E-8</v>
      </c>
      <c r="BE48" s="46">
        <f t="shared" si="57"/>
        <v>1.862645149230957E-8</v>
      </c>
      <c r="BF48" s="46">
        <f t="shared" si="57"/>
        <v>1.862645149230957E-8</v>
      </c>
      <c r="BG48" s="46">
        <f t="shared" si="57"/>
        <v>1.862645149230957E-8</v>
      </c>
      <c r="BH48" s="46">
        <f t="shared" si="57"/>
        <v>1.862645149230957E-8</v>
      </c>
      <c r="BI48" s="46">
        <f t="shared" si="57"/>
        <v>1.862645149230957E-8</v>
      </c>
      <c r="BJ48" s="46">
        <f t="shared" si="57"/>
        <v>1.862645149230957E-8</v>
      </c>
      <c r="BK48" s="46">
        <f t="shared" si="57"/>
        <v>1.862645149230957E-8</v>
      </c>
      <c r="BL48" s="46">
        <f t="shared" si="57"/>
        <v>1.862645149230957E-8</v>
      </c>
      <c r="BM48" s="46">
        <f t="shared" si="57"/>
        <v>1.862645149230957E-8</v>
      </c>
      <c r="BN48" s="46">
        <f t="shared" si="57"/>
        <v>1.862645149230957E-8</v>
      </c>
      <c r="BO48" s="46">
        <f t="shared" si="57"/>
        <v>1.862645149230957E-8</v>
      </c>
      <c r="BP48" s="46">
        <f t="shared" si="57"/>
        <v>1.862645149230957E-8</v>
      </c>
      <c r="BQ48" s="46">
        <f t="shared" si="57"/>
        <v>1.862645149230957E-8</v>
      </c>
      <c r="BR48" s="46">
        <f t="shared" si="57"/>
        <v>1.862645149230957E-8</v>
      </c>
      <c r="BS48" s="46">
        <f t="shared" si="57"/>
        <v>1.862645149230957E-8</v>
      </c>
      <c r="BT48" s="46">
        <f t="shared" si="57"/>
        <v>1.862645149230957E-8</v>
      </c>
      <c r="BU48" s="46">
        <f t="shared" si="57"/>
        <v>1.862645149230957E-8</v>
      </c>
      <c r="BV48" s="46">
        <f t="shared" si="57"/>
        <v>1.862645149230957E-8</v>
      </c>
      <c r="BW48" s="46">
        <f t="shared" si="57"/>
        <v>1.862645149230957E-8</v>
      </c>
      <c r="BX48" s="46">
        <f t="shared" si="57"/>
        <v>1.862645149230957E-8</v>
      </c>
      <c r="BY48" s="46">
        <f t="shared" si="57"/>
        <v>1.862645149230957E-8</v>
      </c>
      <c r="BZ48" s="46">
        <f t="shared" si="57"/>
        <v>1.862645149230957E-8</v>
      </c>
      <c r="CA48" s="46">
        <f t="shared" si="57"/>
        <v>1.862645149230957E-8</v>
      </c>
      <c r="CB48" s="46">
        <f t="shared" si="57"/>
        <v>1.862645149230957E-8</v>
      </c>
      <c r="CC48" s="46">
        <f t="shared" si="57"/>
        <v>1.862645149230957E-8</v>
      </c>
      <c r="CD48" s="46">
        <f t="shared" ref="CD48:EF48" si="58">CC50</f>
        <v>1.862645149230957E-8</v>
      </c>
      <c r="CE48" s="46">
        <f t="shared" si="58"/>
        <v>1.862645149230957E-8</v>
      </c>
      <c r="CF48" s="46">
        <f t="shared" si="58"/>
        <v>1.862645149230957E-8</v>
      </c>
      <c r="CG48" s="46">
        <f t="shared" si="58"/>
        <v>1.862645149230957E-8</v>
      </c>
      <c r="CH48" s="46">
        <f t="shared" si="58"/>
        <v>1.862645149230957E-8</v>
      </c>
      <c r="CI48" s="46">
        <f t="shared" si="58"/>
        <v>1.862645149230957E-8</v>
      </c>
      <c r="CJ48" s="46">
        <f t="shared" si="58"/>
        <v>1.862645149230957E-8</v>
      </c>
      <c r="CK48" s="46">
        <f t="shared" si="58"/>
        <v>1.862645149230957E-8</v>
      </c>
      <c r="CL48" s="46">
        <f t="shared" si="58"/>
        <v>1.862645149230957E-8</v>
      </c>
      <c r="CM48" s="46">
        <f t="shared" si="58"/>
        <v>1.862645149230957E-8</v>
      </c>
      <c r="CN48" s="46">
        <f t="shared" si="58"/>
        <v>1.862645149230957E-8</v>
      </c>
      <c r="CO48" s="46">
        <f t="shared" si="58"/>
        <v>1.862645149230957E-8</v>
      </c>
      <c r="CP48" s="46">
        <f t="shared" si="58"/>
        <v>1.862645149230957E-8</v>
      </c>
      <c r="CQ48" s="46">
        <f t="shared" si="58"/>
        <v>1.862645149230957E-8</v>
      </c>
      <c r="CR48" s="46">
        <f t="shared" si="58"/>
        <v>1.862645149230957E-8</v>
      </c>
      <c r="CS48" s="46">
        <f t="shared" si="58"/>
        <v>1.862645149230957E-8</v>
      </c>
      <c r="CT48" s="46">
        <f t="shared" si="58"/>
        <v>1.862645149230957E-8</v>
      </c>
      <c r="CU48" s="46">
        <f t="shared" si="58"/>
        <v>1.862645149230957E-8</v>
      </c>
      <c r="CV48" s="46">
        <f t="shared" si="58"/>
        <v>1.862645149230957E-8</v>
      </c>
      <c r="CW48" s="46">
        <f t="shared" si="58"/>
        <v>1.862645149230957E-8</v>
      </c>
      <c r="CX48" s="46">
        <f t="shared" si="58"/>
        <v>1.862645149230957E-8</v>
      </c>
      <c r="CY48" s="46">
        <f t="shared" si="58"/>
        <v>1.862645149230957E-8</v>
      </c>
      <c r="CZ48" s="46">
        <f t="shared" si="58"/>
        <v>1.862645149230957E-8</v>
      </c>
      <c r="DA48" s="46">
        <f t="shared" si="58"/>
        <v>1.862645149230957E-8</v>
      </c>
      <c r="DB48" s="46">
        <f t="shared" si="58"/>
        <v>1.862645149230957E-8</v>
      </c>
      <c r="DC48" s="46">
        <f t="shared" si="58"/>
        <v>1.862645149230957E-8</v>
      </c>
      <c r="DD48" s="46">
        <f t="shared" si="58"/>
        <v>1.862645149230957E-8</v>
      </c>
      <c r="DE48" s="46">
        <f t="shared" si="58"/>
        <v>1.862645149230957E-8</v>
      </c>
      <c r="DF48" s="46">
        <f t="shared" si="58"/>
        <v>1.862645149230957E-8</v>
      </c>
      <c r="DG48" s="46">
        <f t="shared" si="58"/>
        <v>1.862645149230957E-8</v>
      </c>
      <c r="DH48" s="46">
        <f t="shared" si="58"/>
        <v>1.862645149230957E-8</v>
      </c>
      <c r="DI48" s="46">
        <f t="shared" si="58"/>
        <v>1.862645149230957E-8</v>
      </c>
      <c r="DJ48" s="46">
        <f t="shared" si="58"/>
        <v>1.862645149230957E-8</v>
      </c>
      <c r="DK48" s="46">
        <f t="shared" si="58"/>
        <v>1.862645149230957E-8</v>
      </c>
      <c r="DL48" s="46">
        <f t="shared" si="58"/>
        <v>1.862645149230957E-8</v>
      </c>
      <c r="DM48" s="46">
        <f t="shared" si="58"/>
        <v>1.862645149230957E-8</v>
      </c>
      <c r="DN48" s="46">
        <f t="shared" si="58"/>
        <v>1.862645149230957E-8</v>
      </c>
      <c r="DO48" s="46">
        <f t="shared" si="58"/>
        <v>1.862645149230957E-8</v>
      </c>
      <c r="DP48" s="46">
        <f t="shared" si="58"/>
        <v>1.862645149230957E-8</v>
      </c>
      <c r="DQ48" s="46">
        <f t="shared" si="58"/>
        <v>1.862645149230957E-8</v>
      </c>
      <c r="DR48" s="46">
        <f t="shared" si="58"/>
        <v>1.862645149230957E-8</v>
      </c>
      <c r="DS48" s="46">
        <f t="shared" si="58"/>
        <v>1.862645149230957E-8</v>
      </c>
      <c r="DT48" s="46">
        <f t="shared" si="58"/>
        <v>1.862645149230957E-8</v>
      </c>
      <c r="DU48" s="46">
        <f t="shared" si="58"/>
        <v>1.862645149230957E-8</v>
      </c>
      <c r="DV48" s="46">
        <f t="shared" si="58"/>
        <v>1.862645149230957E-8</v>
      </c>
      <c r="DW48" s="46">
        <f t="shared" si="58"/>
        <v>1.862645149230957E-8</v>
      </c>
      <c r="DX48" s="46">
        <f t="shared" si="58"/>
        <v>1.862645149230957E-8</v>
      </c>
      <c r="DY48" s="46">
        <f t="shared" si="58"/>
        <v>1.862645149230957E-8</v>
      </c>
      <c r="DZ48" s="46">
        <f t="shared" si="58"/>
        <v>1.862645149230957E-8</v>
      </c>
      <c r="EA48" s="46">
        <f t="shared" si="58"/>
        <v>1.862645149230957E-8</v>
      </c>
      <c r="EB48" s="46">
        <f t="shared" si="58"/>
        <v>1.862645149230957E-8</v>
      </c>
      <c r="EC48" s="46">
        <f t="shared" si="58"/>
        <v>1.862645149230957E-8</v>
      </c>
      <c r="ED48" s="46">
        <f t="shared" si="58"/>
        <v>1.862645149230957E-8</v>
      </c>
      <c r="EE48" s="46">
        <f t="shared" si="58"/>
        <v>1.862645149230957E-8</v>
      </c>
      <c r="EF48" s="46">
        <f t="shared" si="58"/>
        <v>1.862645149230957E-8</v>
      </c>
      <c r="EG48" s="56"/>
    </row>
    <row r="49" spans="1:137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10"/>
      <c r="L49" s="46"/>
      <c r="M49" s="46" t="s">
        <v>71</v>
      </c>
      <c r="N49" s="56"/>
      <c r="O49" s="46"/>
      <c r="P49" s="46">
        <f>MIN(P39-P43,P48)</f>
        <v>0</v>
      </c>
      <c r="Q49" s="46">
        <f>MIN(Q39-Q43,Q48)</f>
        <v>0</v>
      </c>
      <c r="R49" s="46">
        <f t="shared" ref="R49:CC49" si="59">MIN(R39-R43,R48)</f>
        <v>0</v>
      </c>
      <c r="S49" s="46">
        <f t="shared" si="59"/>
        <v>0</v>
      </c>
      <c r="T49" s="46">
        <f t="shared" si="59"/>
        <v>0</v>
      </c>
      <c r="U49" s="46">
        <f t="shared" si="59"/>
        <v>0</v>
      </c>
      <c r="V49" s="46">
        <f t="shared" si="59"/>
        <v>0</v>
      </c>
      <c r="W49" s="46">
        <f t="shared" si="59"/>
        <v>0</v>
      </c>
      <c r="X49" s="46">
        <f t="shared" si="59"/>
        <v>0</v>
      </c>
      <c r="Y49" s="46">
        <f t="shared" si="59"/>
        <v>0</v>
      </c>
      <c r="Z49" s="46">
        <f t="shared" si="59"/>
        <v>0</v>
      </c>
      <c r="AA49" s="46">
        <f t="shared" si="59"/>
        <v>1008333.3333333246</v>
      </c>
      <c r="AB49" s="46">
        <f t="shared" si="59"/>
        <v>2520833.333333333</v>
      </c>
      <c r="AC49" s="46">
        <f t="shared" si="59"/>
        <v>2520833.333333333</v>
      </c>
      <c r="AD49" s="46">
        <f t="shared" si="59"/>
        <v>2520833.333333333</v>
      </c>
      <c r="AE49" s="46">
        <f t="shared" si="59"/>
        <v>2520833.333333333</v>
      </c>
      <c r="AF49" s="46">
        <f t="shared" si="59"/>
        <v>2520833.333333333</v>
      </c>
      <c r="AG49" s="46">
        <f t="shared" si="59"/>
        <v>2520833.333333333</v>
      </c>
      <c r="AH49" s="46">
        <f t="shared" si="59"/>
        <v>2520833.333333333</v>
      </c>
      <c r="AI49" s="46">
        <f t="shared" si="59"/>
        <v>2520833.333333333</v>
      </c>
      <c r="AJ49" s="46">
        <f t="shared" si="59"/>
        <v>2520833.333333333</v>
      </c>
      <c r="AK49" s="46">
        <f t="shared" si="59"/>
        <v>2520833.333333333</v>
      </c>
      <c r="AL49" s="46">
        <f t="shared" si="59"/>
        <v>2520833.333333333</v>
      </c>
      <c r="AM49" s="46">
        <f t="shared" si="59"/>
        <v>2520833.333333333</v>
      </c>
      <c r="AN49" s="46">
        <f t="shared" si="59"/>
        <v>2520833.333333333</v>
      </c>
      <c r="AO49" s="46">
        <f t="shared" si="59"/>
        <v>2520833.333333333</v>
      </c>
      <c r="AP49" s="46">
        <f t="shared" si="59"/>
        <v>0</v>
      </c>
      <c r="AQ49" s="46">
        <f t="shared" si="59"/>
        <v>0</v>
      </c>
      <c r="AR49" s="46">
        <f t="shared" si="59"/>
        <v>0</v>
      </c>
      <c r="AS49" s="46">
        <f t="shared" si="59"/>
        <v>0</v>
      </c>
      <c r="AT49" s="46">
        <f t="shared" si="59"/>
        <v>0</v>
      </c>
      <c r="AU49" s="46">
        <f t="shared" si="59"/>
        <v>0</v>
      </c>
      <c r="AV49" s="46">
        <f t="shared" si="59"/>
        <v>0</v>
      </c>
      <c r="AW49" s="46">
        <f t="shared" si="59"/>
        <v>0</v>
      </c>
      <c r="AX49" s="46">
        <f t="shared" si="59"/>
        <v>0</v>
      </c>
      <c r="AY49" s="46">
        <f t="shared" si="59"/>
        <v>0</v>
      </c>
      <c r="AZ49" s="46">
        <f t="shared" si="59"/>
        <v>0</v>
      </c>
      <c r="BA49" s="46">
        <f t="shared" si="59"/>
        <v>0</v>
      </c>
      <c r="BB49" s="46">
        <f t="shared" si="59"/>
        <v>0</v>
      </c>
      <c r="BC49" s="46">
        <f t="shared" si="59"/>
        <v>0</v>
      </c>
      <c r="BD49" s="46">
        <f t="shared" si="59"/>
        <v>0</v>
      </c>
      <c r="BE49" s="46">
        <f t="shared" si="59"/>
        <v>0</v>
      </c>
      <c r="BF49" s="46">
        <f t="shared" si="59"/>
        <v>0</v>
      </c>
      <c r="BG49" s="46">
        <f t="shared" si="59"/>
        <v>0</v>
      </c>
      <c r="BH49" s="46">
        <f t="shared" si="59"/>
        <v>0</v>
      </c>
      <c r="BI49" s="46">
        <f t="shared" si="59"/>
        <v>0</v>
      </c>
      <c r="BJ49" s="46">
        <f t="shared" si="59"/>
        <v>0</v>
      </c>
      <c r="BK49" s="46">
        <f t="shared" si="59"/>
        <v>0</v>
      </c>
      <c r="BL49" s="46">
        <f t="shared" si="59"/>
        <v>0</v>
      </c>
      <c r="BM49" s="46">
        <f t="shared" si="59"/>
        <v>0</v>
      </c>
      <c r="BN49" s="46">
        <f t="shared" si="59"/>
        <v>0</v>
      </c>
      <c r="BO49" s="46">
        <f t="shared" si="59"/>
        <v>0</v>
      </c>
      <c r="BP49" s="46">
        <f t="shared" si="59"/>
        <v>0</v>
      </c>
      <c r="BQ49" s="46">
        <f t="shared" si="59"/>
        <v>0</v>
      </c>
      <c r="BR49" s="46">
        <f t="shared" si="59"/>
        <v>0</v>
      </c>
      <c r="BS49" s="46">
        <f t="shared" si="59"/>
        <v>0</v>
      </c>
      <c r="BT49" s="46">
        <f t="shared" si="59"/>
        <v>0</v>
      </c>
      <c r="BU49" s="46">
        <f t="shared" si="59"/>
        <v>0</v>
      </c>
      <c r="BV49" s="46">
        <f t="shared" si="59"/>
        <v>0</v>
      </c>
      <c r="BW49" s="46">
        <f t="shared" si="59"/>
        <v>0</v>
      </c>
      <c r="BX49" s="46">
        <f t="shared" si="59"/>
        <v>0</v>
      </c>
      <c r="BY49" s="46">
        <f t="shared" si="59"/>
        <v>0</v>
      </c>
      <c r="BZ49" s="46">
        <f t="shared" si="59"/>
        <v>0</v>
      </c>
      <c r="CA49" s="46">
        <f t="shared" si="59"/>
        <v>0</v>
      </c>
      <c r="CB49" s="46">
        <f t="shared" si="59"/>
        <v>0</v>
      </c>
      <c r="CC49" s="46">
        <f t="shared" si="59"/>
        <v>0</v>
      </c>
      <c r="CD49" s="46">
        <f t="shared" ref="CD49:EF49" si="60">MIN(CD39-CD43,CD48)</f>
        <v>0</v>
      </c>
      <c r="CE49" s="46">
        <f t="shared" si="60"/>
        <v>0</v>
      </c>
      <c r="CF49" s="46">
        <f t="shared" si="60"/>
        <v>0</v>
      </c>
      <c r="CG49" s="46">
        <f t="shared" si="60"/>
        <v>0</v>
      </c>
      <c r="CH49" s="46">
        <f t="shared" si="60"/>
        <v>0</v>
      </c>
      <c r="CI49" s="46">
        <f t="shared" si="60"/>
        <v>0</v>
      </c>
      <c r="CJ49" s="46">
        <f t="shared" si="60"/>
        <v>0</v>
      </c>
      <c r="CK49" s="46">
        <f t="shared" si="60"/>
        <v>0</v>
      </c>
      <c r="CL49" s="46">
        <f t="shared" si="60"/>
        <v>0</v>
      </c>
      <c r="CM49" s="46">
        <f t="shared" si="60"/>
        <v>0</v>
      </c>
      <c r="CN49" s="46">
        <f t="shared" si="60"/>
        <v>0</v>
      </c>
      <c r="CO49" s="46">
        <f t="shared" si="60"/>
        <v>0</v>
      </c>
      <c r="CP49" s="46">
        <f t="shared" si="60"/>
        <v>0</v>
      </c>
      <c r="CQ49" s="46">
        <f t="shared" si="60"/>
        <v>0</v>
      </c>
      <c r="CR49" s="46">
        <f t="shared" si="60"/>
        <v>0</v>
      </c>
      <c r="CS49" s="46">
        <f t="shared" si="60"/>
        <v>0</v>
      </c>
      <c r="CT49" s="46">
        <f t="shared" si="60"/>
        <v>0</v>
      </c>
      <c r="CU49" s="46">
        <f t="shared" si="60"/>
        <v>0</v>
      </c>
      <c r="CV49" s="46">
        <f t="shared" si="60"/>
        <v>0</v>
      </c>
      <c r="CW49" s="46">
        <f t="shared" si="60"/>
        <v>0</v>
      </c>
      <c r="CX49" s="46">
        <f t="shared" si="60"/>
        <v>0</v>
      </c>
      <c r="CY49" s="46">
        <f t="shared" si="60"/>
        <v>0</v>
      </c>
      <c r="CZ49" s="46">
        <f t="shared" si="60"/>
        <v>0</v>
      </c>
      <c r="DA49" s="46">
        <f t="shared" si="60"/>
        <v>0</v>
      </c>
      <c r="DB49" s="46">
        <f t="shared" si="60"/>
        <v>0</v>
      </c>
      <c r="DC49" s="46">
        <f t="shared" si="60"/>
        <v>0</v>
      </c>
      <c r="DD49" s="46">
        <f t="shared" si="60"/>
        <v>0</v>
      </c>
      <c r="DE49" s="46">
        <f t="shared" si="60"/>
        <v>0</v>
      </c>
      <c r="DF49" s="46">
        <f t="shared" si="60"/>
        <v>0</v>
      </c>
      <c r="DG49" s="46">
        <f t="shared" si="60"/>
        <v>0</v>
      </c>
      <c r="DH49" s="46">
        <f t="shared" si="60"/>
        <v>0</v>
      </c>
      <c r="DI49" s="46">
        <f t="shared" si="60"/>
        <v>0</v>
      </c>
      <c r="DJ49" s="46">
        <f t="shared" si="60"/>
        <v>0</v>
      </c>
      <c r="DK49" s="46">
        <f t="shared" si="60"/>
        <v>0</v>
      </c>
      <c r="DL49" s="46">
        <f t="shared" si="60"/>
        <v>0</v>
      </c>
      <c r="DM49" s="46">
        <f t="shared" si="60"/>
        <v>0</v>
      </c>
      <c r="DN49" s="46">
        <f t="shared" si="60"/>
        <v>0</v>
      </c>
      <c r="DO49" s="46">
        <f t="shared" si="60"/>
        <v>0</v>
      </c>
      <c r="DP49" s="46">
        <f t="shared" si="60"/>
        <v>0</v>
      </c>
      <c r="DQ49" s="46">
        <f t="shared" si="60"/>
        <v>0</v>
      </c>
      <c r="DR49" s="46">
        <f t="shared" si="60"/>
        <v>0</v>
      </c>
      <c r="DS49" s="46">
        <f t="shared" si="60"/>
        <v>0</v>
      </c>
      <c r="DT49" s="46">
        <f t="shared" si="60"/>
        <v>0</v>
      </c>
      <c r="DU49" s="46">
        <f t="shared" si="60"/>
        <v>0</v>
      </c>
      <c r="DV49" s="46">
        <f t="shared" si="60"/>
        <v>0</v>
      </c>
      <c r="DW49" s="46">
        <f t="shared" si="60"/>
        <v>0</v>
      </c>
      <c r="DX49" s="46">
        <f t="shared" si="60"/>
        <v>0</v>
      </c>
      <c r="DY49" s="46">
        <f t="shared" si="60"/>
        <v>0</v>
      </c>
      <c r="DZ49" s="46">
        <f t="shared" si="60"/>
        <v>0</v>
      </c>
      <c r="EA49" s="46">
        <f t="shared" si="60"/>
        <v>0</v>
      </c>
      <c r="EB49" s="46">
        <f t="shared" si="60"/>
        <v>0</v>
      </c>
      <c r="EC49" s="46">
        <f t="shared" si="60"/>
        <v>0</v>
      </c>
      <c r="ED49" s="46">
        <f t="shared" si="60"/>
        <v>0</v>
      </c>
      <c r="EE49" s="46">
        <f t="shared" si="60"/>
        <v>0</v>
      </c>
      <c r="EF49" s="46">
        <f t="shared" si="60"/>
        <v>0</v>
      </c>
      <c r="EG49" s="56"/>
    </row>
    <row r="50" spans="1:137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10"/>
      <c r="L50" s="46"/>
      <c r="M50" s="46" t="s">
        <v>68</v>
      </c>
      <c r="N50" s="56"/>
      <c r="O50" s="46"/>
      <c r="P50" s="46">
        <f>P48-P49</f>
        <v>36300000</v>
      </c>
      <c r="Q50" s="46">
        <f>Q48-Q49</f>
        <v>36300000</v>
      </c>
      <c r="R50" s="46">
        <f t="shared" ref="R50:CC50" si="61">R48-R49</f>
        <v>36300000</v>
      </c>
      <c r="S50" s="46">
        <f t="shared" si="61"/>
        <v>36300000</v>
      </c>
      <c r="T50" s="46">
        <f t="shared" si="61"/>
        <v>36300000</v>
      </c>
      <c r="U50" s="46">
        <f t="shared" si="61"/>
        <v>36300000</v>
      </c>
      <c r="V50" s="46">
        <f t="shared" si="61"/>
        <v>36300000</v>
      </c>
      <c r="W50" s="46">
        <f t="shared" si="61"/>
        <v>36300000</v>
      </c>
      <c r="X50" s="46">
        <f t="shared" si="61"/>
        <v>36300000</v>
      </c>
      <c r="Y50" s="46">
        <f t="shared" si="61"/>
        <v>36300000</v>
      </c>
      <c r="Z50" s="46">
        <f t="shared" si="61"/>
        <v>36300000</v>
      </c>
      <c r="AA50" s="46">
        <f t="shared" si="61"/>
        <v>35291666.666666672</v>
      </c>
      <c r="AB50" s="46">
        <f t="shared" si="61"/>
        <v>32770833.33333334</v>
      </c>
      <c r="AC50" s="46">
        <f t="shared" si="61"/>
        <v>30250000.000000007</v>
      </c>
      <c r="AD50" s="46">
        <f t="shared" si="61"/>
        <v>27729166.666666675</v>
      </c>
      <c r="AE50" s="46">
        <f t="shared" si="61"/>
        <v>25208333.333333343</v>
      </c>
      <c r="AF50" s="46">
        <f t="shared" si="61"/>
        <v>22687500.000000011</v>
      </c>
      <c r="AG50" s="46">
        <f t="shared" si="61"/>
        <v>20166666.666666679</v>
      </c>
      <c r="AH50" s="46">
        <f t="shared" si="61"/>
        <v>17645833.333333347</v>
      </c>
      <c r="AI50" s="46">
        <f t="shared" si="61"/>
        <v>15125000.000000015</v>
      </c>
      <c r="AJ50" s="46">
        <f t="shared" si="61"/>
        <v>12604166.666666683</v>
      </c>
      <c r="AK50" s="46">
        <f t="shared" si="61"/>
        <v>10083333.333333351</v>
      </c>
      <c r="AL50" s="46">
        <f t="shared" si="61"/>
        <v>7562500.0000000177</v>
      </c>
      <c r="AM50" s="46">
        <f t="shared" si="61"/>
        <v>5041666.6666666847</v>
      </c>
      <c r="AN50" s="46">
        <f t="shared" si="61"/>
        <v>2520833.3333333516</v>
      </c>
      <c r="AO50" s="46">
        <f t="shared" si="61"/>
        <v>1.862645149230957E-8</v>
      </c>
      <c r="AP50" s="46">
        <f t="shared" si="61"/>
        <v>1.862645149230957E-8</v>
      </c>
      <c r="AQ50" s="46">
        <f t="shared" si="61"/>
        <v>1.862645149230957E-8</v>
      </c>
      <c r="AR50" s="46">
        <f t="shared" si="61"/>
        <v>1.862645149230957E-8</v>
      </c>
      <c r="AS50" s="46">
        <f t="shared" si="61"/>
        <v>1.862645149230957E-8</v>
      </c>
      <c r="AT50" s="46">
        <f t="shared" si="61"/>
        <v>1.862645149230957E-8</v>
      </c>
      <c r="AU50" s="46">
        <f t="shared" si="61"/>
        <v>1.862645149230957E-8</v>
      </c>
      <c r="AV50" s="46">
        <f t="shared" si="61"/>
        <v>1.862645149230957E-8</v>
      </c>
      <c r="AW50" s="46">
        <f t="shared" si="61"/>
        <v>1.862645149230957E-8</v>
      </c>
      <c r="AX50" s="46">
        <f t="shared" si="61"/>
        <v>1.862645149230957E-8</v>
      </c>
      <c r="AY50" s="46">
        <f t="shared" si="61"/>
        <v>1.862645149230957E-8</v>
      </c>
      <c r="AZ50" s="46">
        <f t="shared" si="61"/>
        <v>1.862645149230957E-8</v>
      </c>
      <c r="BA50" s="46">
        <f t="shared" si="61"/>
        <v>1.862645149230957E-8</v>
      </c>
      <c r="BB50" s="46">
        <f t="shared" si="61"/>
        <v>1.862645149230957E-8</v>
      </c>
      <c r="BC50" s="46">
        <f t="shared" si="61"/>
        <v>1.862645149230957E-8</v>
      </c>
      <c r="BD50" s="46">
        <f t="shared" si="61"/>
        <v>1.862645149230957E-8</v>
      </c>
      <c r="BE50" s="46">
        <f t="shared" si="61"/>
        <v>1.862645149230957E-8</v>
      </c>
      <c r="BF50" s="46">
        <f t="shared" si="61"/>
        <v>1.862645149230957E-8</v>
      </c>
      <c r="BG50" s="46">
        <f t="shared" si="61"/>
        <v>1.862645149230957E-8</v>
      </c>
      <c r="BH50" s="46">
        <f t="shared" si="61"/>
        <v>1.862645149230957E-8</v>
      </c>
      <c r="BI50" s="46">
        <f t="shared" si="61"/>
        <v>1.862645149230957E-8</v>
      </c>
      <c r="BJ50" s="46">
        <f t="shared" si="61"/>
        <v>1.862645149230957E-8</v>
      </c>
      <c r="BK50" s="46">
        <f t="shared" si="61"/>
        <v>1.862645149230957E-8</v>
      </c>
      <c r="BL50" s="46">
        <f t="shared" si="61"/>
        <v>1.862645149230957E-8</v>
      </c>
      <c r="BM50" s="46">
        <f t="shared" si="61"/>
        <v>1.862645149230957E-8</v>
      </c>
      <c r="BN50" s="46">
        <f t="shared" si="61"/>
        <v>1.862645149230957E-8</v>
      </c>
      <c r="BO50" s="46">
        <f t="shared" si="61"/>
        <v>1.862645149230957E-8</v>
      </c>
      <c r="BP50" s="46">
        <f t="shared" si="61"/>
        <v>1.862645149230957E-8</v>
      </c>
      <c r="BQ50" s="46">
        <f t="shared" si="61"/>
        <v>1.862645149230957E-8</v>
      </c>
      <c r="BR50" s="46">
        <f t="shared" si="61"/>
        <v>1.862645149230957E-8</v>
      </c>
      <c r="BS50" s="46">
        <f t="shared" si="61"/>
        <v>1.862645149230957E-8</v>
      </c>
      <c r="BT50" s="46">
        <f t="shared" si="61"/>
        <v>1.862645149230957E-8</v>
      </c>
      <c r="BU50" s="46">
        <f t="shared" si="61"/>
        <v>1.862645149230957E-8</v>
      </c>
      <c r="BV50" s="46">
        <f t="shared" si="61"/>
        <v>1.862645149230957E-8</v>
      </c>
      <c r="BW50" s="46">
        <f t="shared" si="61"/>
        <v>1.862645149230957E-8</v>
      </c>
      <c r="BX50" s="46">
        <f t="shared" si="61"/>
        <v>1.862645149230957E-8</v>
      </c>
      <c r="BY50" s="46">
        <f t="shared" si="61"/>
        <v>1.862645149230957E-8</v>
      </c>
      <c r="BZ50" s="46">
        <f t="shared" si="61"/>
        <v>1.862645149230957E-8</v>
      </c>
      <c r="CA50" s="46">
        <f t="shared" si="61"/>
        <v>1.862645149230957E-8</v>
      </c>
      <c r="CB50" s="46">
        <f t="shared" si="61"/>
        <v>1.862645149230957E-8</v>
      </c>
      <c r="CC50" s="46">
        <f t="shared" si="61"/>
        <v>1.862645149230957E-8</v>
      </c>
      <c r="CD50" s="46">
        <f t="shared" ref="CD50:EF50" si="62">CD48-CD49</f>
        <v>1.862645149230957E-8</v>
      </c>
      <c r="CE50" s="46">
        <f t="shared" si="62"/>
        <v>1.862645149230957E-8</v>
      </c>
      <c r="CF50" s="46">
        <f t="shared" si="62"/>
        <v>1.862645149230957E-8</v>
      </c>
      <c r="CG50" s="46">
        <f t="shared" si="62"/>
        <v>1.862645149230957E-8</v>
      </c>
      <c r="CH50" s="46">
        <f t="shared" si="62"/>
        <v>1.862645149230957E-8</v>
      </c>
      <c r="CI50" s="46">
        <f t="shared" si="62"/>
        <v>1.862645149230957E-8</v>
      </c>
      <c r="CJ50" s="46">
        <f t="shared" si="62"/>
        <v>1.862645149230957E-8</v>
      </c>
      <c r="CK50" s="46">
        <f t="shared" si="62"/>
        <v>1.862645149230957E-8</v>
      </c>
      <c r="CL50" s="46">
        <f t="shared" si="62"/>
        <v>1.862645149230957E-8</v>
      </c>
      <c r="CM50" s="46">
        <f t="shared" si="62"/>
        <v>1.862645149230957E-8</v>
      </c>
      <c r="CN50" s="46">
        <f t="shared" si="62"/>
        <v>1.862645149230957E-8</v>
      </c>
      <c r="CO50" s="46">
        <f t="shared" si="62"/>
        <v>1.862645149230957E-8</v>
      </c>
      <c r="CP50" s="46">
        <f t="shared" si="62"/>
        <v>1.862645149230957E-8</v>
      </c>
      <c r="CQ50" s="46">
        <f t="shared" si="62"/>
        <v>1.862645149230957E-8</v>
      </c>
      <c r="CR50" s="46">
        <f t="shared" si="62"/>
        <v>1.862645149230957E-8</v>
      </c>
      <c r="CS50" s="46">
        <f t="shared" si="62"/>
        <v>1.862645149230957E-8</v>
      </c>
      <c r="CT50" s="46">
        <f t="shared" si="62"/>
        <v>1.862645149230957E-8</v>
      </c>
      <c r="CU50" s="46">
        <f t="shared" si="62"/>
        <v>1.862645149230957E-8</v>
      </c>
      <c r="CV50" s="46">
        <f t="shared" si="62"/>
        <v>1.862645149230957E-8</v>
      </c>
      <c r="CW50" s="46">
        <f t="shared" si="62"/>
        <v>1.862645149230957E-8</v>
      </c>
      <c r="CX50" s="46">
        <f t="shared" si="62"/>
        <v>1.862645149230957E-8</v>
      </c>
      <c r="CY50" s="46">
        <f t="shared" si="62"/>
        <v>1.862645149230957E-8</v>
      </c>
      <c r="CZ50" s="46">
        <f t="shared" si="62"/>
        <v>1.862645149230957E-8</v>
      </c>
      <c r="DA50" s="46">
        <f t="shared" si="62"/>
        <v>1.862645149230957E-8</v>
      </c>
      <c r="DB50" s="46">
        <f t="shared" si="62"/>
        <v>1.862645149230957E-8</v>
      </c>
      <c r="DC50" s="46">
        <f t="shared" si="62"/>
        <v>1.862645149230957E-8</v>
      </c>
      <c r="DD50" s="46">
        <f t="shared" si="62"/>
        <v>1.862645149230957E-8</v>
      </c>
      <c r="DE50" s="46">
        <f t="shared" si="62"/>
        <v>1.862645149230957E-8</v>
      </c>
      <c r="DF50" s="46">
        <f t="shared" si="62"/>
        <v>1.862645149230957E-8</v>
      </c>
      <c r="DG50" s="46">
        <f t="shared" si="62"/>
        <v>1.862645149230957E-8</v>
      </c>
      <c r="DH50" s="46">
        <f t="shared" si="62"/>
        <v>1.862645149230957E-8</v>
      </c>
      <c r="DI50" s="46">
        <f t="shared" si="62"/>
        <v>1.862645149230957E-8</v>
      </c>
      <c r="DJ50" s="46">
        <f t="shared" si="62"/>
        <v>1.862645149230957E-8</v>
      </c>
      <c r="DK50" s="46">
        <f t="shared" si="62"/>
        <v>1.862645149230957E-8</v>
      </c>
      <c r="DL50" s="46">
        <f t="shared" si="62"/>
        <v>1.862645149230957E-8</v>
      </c>
      <c r="DM50" s="46">
        <f t="shared" si="62"/>
        <v>1.862645149230957E-8</v>
      </c>
      <c r="DN50" s="46">
        <f t="shared" si="62"/>
        <v>1.862645149230957E-8</v>
      </c>
      <c r="DO50" s="46">
        <f t="shared" si="62"/>
        <v>1.862645149230957E-8</v>
      </c>
      <c r="DP50" s="46">
        <f t="shared" si="62"/>
        <v>1.862645149230957E-8</v>
      </c>
      <c r="DQ50" s="46">
        <f t="shared" si="62"/>
        <v>1.862645149230957E-8</v>
      </c>
      <c r="DR50" s="46">
        <f t="shared" si="62"/>
        <v>1.862645149230957E-8</v>
      </c>
      <c r="DS50" s="46">
        <f t="shared" si="62"/>
        <v>1.862645149230957E-8</v>
      </c>
      <c r="DT50" s="46">
        <f t="shared" si="62"/>
        <v>1.862645149230957E-8</v>
      </c>
      <c r="DU50" s="46">
        <f t="shared" si="62"/>
        <v>1.862645149230957E-8</v>
      </c>
      <c r="DV50" s="46">
        <f t="shared" si="62"/>
        <v>1.862645149230957E-8</v>
      </c>
      <c r="DW50" s="46">
        <f t="shared" si="62"/>
        <v>1.862645149230957E-8</v>
      </c>
      <c r="DX50" s="46">
        <f t="shared" si="62"/>
        <v>1.862645149230957E-8</v>
      </c>
      <c r="DY50" s="46">
        <f t="shared" si="62"/>
        <v>1.862645149230957E-8</v>
      </c>
      <c r="DZ50" s="46">
        <f t="shared" si="62"/>
        <v>1.862645149230957E-8</v>
      </c>
      <c r="EA50" s="46">
        <f t="shared" si="62"/>
        <v>1.862645149230957E-8</v>
      </c>
      <c r="EB50" s="46">
        <f t="shared" si="62"/>
        <v>1.862645149230957E-8</v>
      </c>
      <c r="EC50" s="46">
        <f t="shared" si="62"/>
        <v>1.862645149230957E-8</v>
      </c>
      <c r="ED50" s="46">
        <f t="shared" si="62"/>
        <v>1.862645149230957E-8</v>
      </c>
      <c r="EE50" s="46">
        <f t="shared" si="62"/>
        <v>1.862645149230957E-8</v>
      </c>
      <c r="EF50" s="46">
        <f t="shared" si="62"/>
        <v>1.862645149230957E-8</v>
      </c>
      <c r="EG50" s="56"/>
    </row>
    <row r="51" spans="1:137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10"/>
      <c r="L51" s="46"/>
      <c r="M51" s="46" t="s">
        <v>69</v>
      </c>
      <c r="N51" s="56"/>
      <c r="O51" s="46"/>
      <c r="P51" s="46">
        <f>MAX(SUM($P$49:P49)+SUM($O$52:O52)-SUM($P$55:P55),0)</f>
        <v>0</v>
      </c>
      <c r="Q51" s="46">
        <f>MAX(SUM($P$49:Q49)+SUM($O$52:P52)-SUM($P$55:Q55),0)</f>
        <v>0</v>
      </c>
      <c r="R51" s="46">
        <f>MAX(SUM($P$49:R49)+SUM($O$52:Q52)-SUM($P$55:R55),0)</f>
        <v>0</v>
      </c>
      <c r="S51" s="46">
        <f>MAX(SUM($P$49:S49)+SUM($O$52:R52)-SUM($P$55:S55),0)</f>
        <v>0</v>
      </c>
      <c r="T51" s="46">
        <f>MAX(SUM($P$49:T49)+SUM($O$52:S52)-SUM($P$55:T55),0)</f>
        <v>0</v>
      </c>
      <c r="U51" s="46">
        <f>MAX(SUM($P$49:U49)+SUM($O$52:T52)-SUM($P$55:U55),0)</f>
        <v>0</v>
      </c>
      <c r="V51" s="46">
        <f>MAX(SUM($P$49:V49)+SUM($O$52:U52)-SUM($P$55:V55),0)</f>
        <v>0</v>
      </c>
      <c r="W51" s="46">
        <f>MAX(SUM($P$49:W49)+SUM($O$52:V52)-SUM($P$55:W55),0)</f>
        <v>0</v>
      </c>
      <c r="X51" s="46">
        <f>MAX(SUM($P$49:X49)+SUM($O$52:W52)-SUM($P$55:X55),0)</f>
        <v>0</v>
      </c>
      <c r="Y51" s="46">
        <f>MAX(SUM($P$49:Y49)+SUM($O$52:X52)-SUM($P$55:Y55),0)</f>
        <v>0</v>
      </c>
      <c r="Z51" s="46">
        <f>MAX(SUM($P$49:Z49)+SUM($O$52:Y52)-SUM($P$55:Z55),0)</f>
        <v>0</v>
      </c>
      <c r="AA51" s="46">
        <f>MAX(SUM($P$49:AA49)+SUM($O$52:Z52)-SUM($P$55:AA55),0)</f>
        <v>1008333.3333333246</v>
      </c>
      <c r="AB51" s="46">
        <f>MAX(SUM($P$49:AB49)+SUM($O$52:AA52)-SUM($P$55:AB55),0)</f>
        <v>3533274.7414818364</v>
      </c>
      <c r="AC51" s="46">
        <f>MAX(SUM($P$49:AC49)+SUM($O$52:AB52)-SUM($P$55:AC55),0)</f>
        <v>6068503.0734736044</v>
      </c>
      <c r="AD51" s="46">
        <f>MAX(SUM($P$49:AD49)+SUM($O$52:AC52)-SUM($P$55:AD55),0)</f>
        <v>8614060.2395097204</v>
      </c>
      <c r="AE51" s="46">
        <f>MAX(SUM($P$49:AE49)+SUM($O$52:AD52)-SUM($P$55:AE55),0)</f>
        <v>11169988.32053862</v>
      </c>
      <c r="AF51" s="46">
        <f>MAX(SUM($P$49:AF49)+SUM($O$52:AE52)-SUM($P$55:AF55),0)</f>
        <v>13736329.568951732</v>
      </c>
      <c r="AG51" s="46">
        <f>MAX(SUM($P$49:AG49)+SUM($O$52:AF52)-SUM($P$55:AG55),0)</f>
        <v>16313126.409281962</v>
      </c>
      <c r="AH51" s="46">
        <f>MAX(SUM($P$49:AH49)+SUM($O$52:AG52)-SUM($P$55:AH55),0)</f>
        <v>18900421.438905012</v>
      </c>
      <c r="AI51" s="46">
        <f>MAX(SUM($P$49:AI49)+SUM($O$52:AH52)-SUM($P$55:AI55),0)</f>
        <v>21498257.428743564</v>
      </c>
      <c r="AJ51" s="46">
        <f>MAX(SUM($P$49:AJ49)+SUM($O$52:AI52)-SUM($P$55:AJ55),0)</f>
        <v>24106677.323974334</v>
      </c>
      <c r="AK51" s="46">
        <f>MAX(SUM($P$49:AK49)+SUM($O$52:AJ52)-SUM($P$55:AK55),0)</f>
        <v>26725724.244738009</v>
      </c>
      <c r="AL51" s="46">
        <f>MAX(SUM($P$49:AL49)+SUM($O$52:AK52)-SUM($P$55:AL55),0)</f>
        <v>29355441.486852054</v>
      </c>
      <c r="AM51" s="46">
        <f>MAX(SUM($P$49:AM49)+SUM($O$52:AL52)-SUM($P$55:AM55),0)</f>
        <v>31995872.522526469</v>
      </c>
      <c r="AN51" s="46">
        <f>MAX(SUM($P$49:AN49)+SUM($O$52:AM52)-SUM($P$55:AN55),0)</f>
        <v>34647061.001082413</v>
      </c>
      <c r="AO51" s="46">
        <f>MAX(SUM($P$49:AO49)+SUM($O$52:AN52)-SUM($P$55:AO55),0)</f>
        <v>37309050.749673769</v>
      </c>
      <c r="AP51" s="46">
        <f>MAX(SUM($P$49:AP49)+SUM($O$52:AO52)-SUM($P$55:AP55),0)</f>
        <v>0</v>
      </c>
      <c r="AQ51" s="46">
        <f>MAX(SUM($P$49:AQ49)+SUM($O$52:AP52)-SUM($P$55:AQ55),0)</f>
        <v>0</v>
      </c>
      <c r="AR51" s="46">
        <f>MAX(SUM($P$49:AR49)+SUM($O$52:AQ52)-SUM($P$55:AR55),0)</f>
        <v>0</v>
      </c>
      <c r="AS51" s="46">
        <f>MAX(SUM($P$49:AS49)+SUM($O$52:AR52)-SUM($P$55:AS55),0)</f>
        <v>0</v>
      </c>
      <c r="AT51" s="46">
        <f>MAX(SUM($P$49:AT49)+SUM($O$52:AS52)-SUM($P$55:AT55),0)</f>
        <v>0</v>
      </c>
      <c r="AU51" s="46">
        <f>MAX(SUM($P$49:AU49)+SUM($O$52:AT52)-SUM($P$55:AU55),0)</f>
        <v>0</v>
      </c>
      <c r="AV51" s="46">
        <f>MAX(SUM($P$49:AV49)+SUM($O$52:AU52)-SUM($P$55:AV55),0)</f>
        <v>0</v>
      </c>
      <c r="AW51" s="46">
        <f>MAX(SUM($P$49:AW49)+SUM($O$52:AV52)-SUM($P$55:AW55),0)</f>
        <v>0</v>
      </c>
      <c r="AX51" s="46">
        <f>MAX(SUM($P$49:AX49)+SUM($O$52:AW52)-SUM($P$55:AX55),0)</f>
        <v>0</v>
      </c>
      <c r="AY51" s="46">
        <f>MAX(SUM($P$49:AY49)+SUM($O$52:AX52)-SUM($P$55:AY55),0)</f>
        <v>0</v>
      </c>
      <c r="AZ51" s="46">
        <f>MAX(SUM($P$49:AZ49)+SUM($O$52:AY52)-SUM($P$55:AZ55),0)</f>
        <v>0</v>
      </c>
      <c r="BA51" s="46">
        <f>MAX(SUM($P$49:BA49)+SUM($O$52:AZ52)-SUM($P$55:BA55),0)</f>
        <v>0</v>
      </c>
      <c r="BB51" s="46">
        <f>MAX(SUM($P$49:BB49)+SUM($O$52:BA52)-SUM($P$55:BB55),0)</f>
        <v>0</v>
      </c>
      <c r="BC51" s="46">
        <f>MAX(SUM($P$49:BC49)+SUM($O$52:BB52)-SUM($P$55:BC55),0)</f>
        <v>0</v>
      </c>
      <c r="BD51" s="46">
        <f>MAX(SUM($P$49:BD49)+SUM($O$52:BC52)-SUM($P$55:BD55),0)</f>
        <v>0</v>
      </c>
      <c r="BE51" s="46">
        <f>MAX(SUM($P$49:BE49)+SUM($O$52:BD52)-SUM($P$55:BE55),0)</f>
        <v>0</v>
      </c>
      <c r="BF51" s="46">
        <f>MAX(SUM($P$49:BF49)+SUM($O$52:BE52)-SUM($P$55:BF55),0)</f>
        <v>0</v>
      </c>
      <c r="BG51" s="46">
        <f>MAX(SUM($P$49:BG49)+SUM($O$52:BF52)-SUM($P$55:BG55),0)</f>
        <v>0</v>
      </c>
      <c r="BH51" s="46">
        <f>MAX(SUM($P$49:BH49)+SUM($O$52:BG52)-SUM($P$55:BH55),0)</f>
        <v>0</v>
      </c>
      <c r="BI51" s="46">
        <f>MAX(SUM($P$49:BI49)+SUM($O$52:BH52)-SUM($P$55:BI55),0)</f>
        <v>0</v>
      </c>
      <c r="BJ51" s="46">
        <f>MAX(SUM($P$49:BJ49)+SUM($O$52:BI52)-SUM($P$55:BJ55),0)</f>
        <v>0</v>
      </c>
      <c r="BK51" s="46">
        <f>MAX(SUM($P$49:BK49)+SUM($O$52:BJ52)-SUM($P$55:BK55),0)</f>
        <v>0</v>
      </c>
      <c r="BL51" s="46">
        <f>MAX(SUM($P$49:BL49)+SUM($O$52:BK52)-SUM($P$55:BL55),0)</f>
        <v>0</v>
      </c>
      <c r="BM51" s="46">
        <f>MAX(SUM($P$49:BM49)+SUM($O$52:BL52)-SUM($P$55:BM55),0)</f>
        <v>0</v>
      </c>
      <c r="BN51" s="46">
        <f>MAX(SUM($P$49:BN49)+SUM($O$52:BM52)-SUM($P$55:BN55),0)</f>
        <v>0</v>
      </c>
      <c r="BO51" s="46">
        <f>MAX(SUM($P$49:BO49)+SUM($O$52:BN52)-SUM($P$55:BO55),0)</f>
        <v>0</v>
      </c>
      <c r="BP51" s="46">
        <f>MAX(SUM($P$49:BP49)+SUM($O$52:BO52)-SUM($P$55:BP55),0)</f>
        <v>0</v>
      </c>
      <c r="BQ51" s="46">
        <f>MAX(SUM($P$49:BQ49)+SUM($O$52:BP52)-SUM($P$55:BQ55),0)</f>
        <v>0</v>
      </c>
      <c r="BR51" s="46">
        <f>MAX(SUM($P$49:BR49)+SUM($O$52:BQ52)-SUM($P$55:BR55),0)</f>
        <v>0</v>
      </c>
      <c r="BS51" s="46">
        <f>MAX(SUM($P$49:BS49)+SUM($O$52:BR52)-SUM($P$55:BS55),0)</f>
        <v>0</v>
      </c>
      <c r="BT51" s="46">
        <f>MAX(SUM($P$49:BT49)+SUM($O$52:BS52)-SUM($P$55:BT55),0)</f>
        <v>0</v>
      </c>
      <c r="BU51" s="46">
        <f>MAX(SUM($P$49:BU49)+SUM($O$52:BT52)-SUM($P$55:BU55),0)</f>
        <v>0</v>
      </c>
      <c r="BV51" s="46">
        <f>MAX(SUM($P$49:BV49)+SUM($O$52:BU52)-SUM($P$55:BV55),0)</f>
        <v>0</v>
      </c>
      <c r="BW51" s="46">
        <f>MAX(SUM($P$49:BW49)+SUM($O$52:BV52)-SUM($P$55:BW55),0)</f>
        <v>0</v>
      </c>
      <c r="BX51" s="46">
        <f>MAX(SUM($P$49:BX49)+SUM($O$52:BW52)-SUM($P$55:BX55),0)</f>
        <v>0</v>
      </c>
      <c r="BY51" s="46">
        <f>MAX(SUM($P$49:BY49)+SUM($O$52:BX52)-SUM($P$55:BY55),0)</f>
        <v>0</v>
      </c>
      <c r="BZ51" s="46">
        <f>MAX(SUM($P$49:BZ49)+SUM($O$52:BY52)-SUM($P$55:BZ55),0)</f>
        <v>0</v>
      </c>
      <c r="CA51" s="46">
        <f>MAX(SUM($P$49:CA49)+SUM($O$52:BZ52)-SUM($P$55:CA55),0)</f>
        <v>0</v>
      </c>
      <c r="CB51" s="46">
        <f>MAX(SUM($P$49:CB49)+SUM($O$52:CA52)-SUM($P$55:CB55),0)</f>
        <v>0</v>
      </c>
      <c r="CC51" s="46">
        <f>MAX(SUM($P$49:CC49)+SUM($O$52:CB52)-SUM($P$55:CC55),0)</f>
        <v>0</v>
      </c>
      <c r="CD51" s="46">
        <f>MAX(SUM($P$49:CD49)+SUM($O$52:CC52)-SUM($P$55:CD55),0)</f>
        <v>0</v>
      </c>
      <c r="CE51" s="46">
        <f>MAX(SUM($P$49:CE49)+SUM($O$52:CD52)-SUM($P$55:CE55),0)</f>
        <v>0</v>
      </c>
      <c r="CF51" s="46">
        <f>MAX(SUM($P$49:CF49)+SUM($O$52:CE52)-SUM($P$55:CF55),0)</f>
        <v>0</v>
      </c>
      <c r="CG51" s="46">
        <f>MAX(SUM($P$49:CG49)+SUM($O$52:CF52)-SUM($P$55:CG55),0)</f>
        <v>0</v>
      </c>
      <c r="CH51" s="46">
        <f>MAX(SUM($P$49:CH49)+SUM($O$52:CG52)-SUM($P$55:CH55),0)</f>
        <v>0</v>
      </c>
      <c r="CI51" s="46">
        <f>MAX(SUM($P$49:CI49)+SUM($O$52:CH52)-SUM($P$55:CI55),0)</f>
        <v>0</v>
      </c>
      <c r="CJ51" s="46">
        <f>MAX(SUM($P$49:CJ49)+SUM($O$52:CI52)-SUM($P$55:CJ55),0)</f>
        <v>0</v>
      </c>
      <c r="CK51" s="46">
        <f>MAX(SUM($P$49:CK49)+SUM($O$52:CJ52)-SUM($P$55:CK55),0)</f>
        <v>0</v>
      </c>
      <c r="CL51" s="46">
        <f>MAX(SUM($P$49:CL49)+SUM($O$52:CK52)-SUM($P$55:CL55),0)</f>
        <v>0</v>
      </c>
      <c r="CM51" s="46">
        <f>MAX(SUM($P$49:CM49)+SUM($O$52:CL52)-SUM($P$55:CM55),0)</f>
        <v>0</v>
      </c>
      <c r="CN51" s="46">
        <f>MAX(SUM($P$49:CN49)+SUM($O$52:CM52)-SUM($P$55:CN55),0)</f>
        <v>0</v>
      </c>
      <c r="CO51" s="46">
        <f>MAX(SUM($P$49:CO49)+SUM($O$52:CN52)-SUM($P$55:CO55),0)</f>
        <v>0</v>
      </c>
      <c r="CP51" s="46">
        <f>MAX(SUM($P$49:CP49)+SUM($O$52:CO52)-SUM($P$55:CP55),0)</f>
        <v>0</v>
      </c>
      <c r="CQ51" s="46">
        <f>MAX(SUM($P$49:CQ49)+SUM($O$52:CP52)-SUM($P$55:CQ55),0)</f>
        <v>0</v>
      </c>
      <c r="CR51" s="46">
        <f>MAX(SUM($P$49:CR49)+SUM($O$52:CQ52)-SUM($P$55:CR55),0)</f>
        <v>0</v>
      </c>
      <c r="CS51" s="46">
        <f>MAX(SUM($P$49:CS49)+SUM($O$52:CR52)-SUM($P$55:CS55),0)</f>
        <v>0</v>
      </c>
      <c r="CT51" s="46">
        <f>MAX(SUM($P$49:CT49)+SUM($O$52:CS52)-SUM($P$55:CT55),0)</f>
        <v>0</v>
      </c>
      <c r="CU51" s="46">
        <f>MAX(SUM($P$49:CU49)+SUM($O$52:CT52)-SUM($P$55:CU55),0)</f>
        <v>0</v>
      </c>
      <c r="CV51" s="46">
        <f>MAX(SUM($P$49:CV49)+SUM($O$52:CU52)-SUM($P$55:CV55),0)</f>
        <v>0</v>
      </c>
      <c r="CW51" s="46">
        <f>MAX(SUM($P$49:CW49)+SUM($O$52:CV52)-SUM($P$55:CW55),0)</f>
        <v>0</v>
      </c>
      <c r="CX51" s="46">
        <f>MAX(SUM($P$49:CX49)+SUM($O$52:CW52)-SUM($P$55:CX55),0)</f>
        <v>0</v>
      </c>
      <c r="CY51" s="46">
        <f>MAX(SUM($P$49:CY49)+SUM($O$52:CX52)-SUM($P$55:CY55),0)</f>
        <v>0</v>
      </c>
      <c r="CZ51" s="46">
        <f>MAX(SUM($P$49:CZ49)+SUM($O$52:CY52)-SUM($P$55:CZ55),0)</f>
        <v>0</v>
      </c>
      <c r="DA51" s="46">
        <f>MAX(SUM($P$49:DA49)+SUM($O$52:CZ52)-SUM($P$55:DA55),0)</f>
        <v>0</v>
      </c>
      <c r="DB51" s="46">
        <f>MAX(SUM($P$49:DB49)+SUM($O$52:DA52)-SUM($P$55:DB55),0)</f>
        <v>0</v>
      </c>
      <c r="DC51" s="46">
        <f>MAX(SUM($P$49:DC49)+SUM($O$52:DB52)-SUM($P$55:DC55),0)</f>
        <v>0</v>
      </c>
      <c r="DD51" s="46">
        <f>MAX(SUM($P$49:DD49)+SUM($O$52:DC52)-SUM($P$55:DD55),0)</f>
        <v>0</v>
      </c>
      <c r="DE51" s="46">
        <f>MAX(SUM($P$49:DE49)+SUM($O$52:DD52)-SUM($P$55:DE55),0)</f>
        <v>0</v>
      </c>
      <c r="DF51" s="46">
        <f>MAX(SUM($P$49:DF49)+SUM($O$52:DE52)-SUM($P$55:DF55),0)</f>
        <v>0</v>
      </c>
      <c r="DG51" s="46">
        <f>MAX(SUM($P$49:DG49)+SUM($O$52:DF52)-SUM($P$55:DG55),0)</f>
        <v>0</v>
      </c>
      <c r="DH51" s="46">
        <f>MAX(SUM($P$49:DH49)+SUM($O$52:DG52)-SUM($P$55:DH55),0)</f>
        <v>0</v>
      </c>
      <c r="DI51" s="46">
        <f>MAX(SUM($P$49:DI49)+SUM($O$52:DH52)-SUM($P$55:DI55),0)</f>
        <v>0</v>
      </c>
      <c r="DJ51" s="46">
        <f>MAX(SUM($P$49:DJ49)+SUM($O$52:DI52)-SUM($P$55:DJ55),0)</f>
        <v>0</v>
      </c>
      <c r="DK51" s="46">
        <f>MAX(SUM($P$49:DK49)+SUM($O$52:DJ52)-SUM($P$55:DK55),0)</f>
        <v>0</v>
      </c>
      <c r="DL51" s="46">
        <f>MAX(SUM($P$49:DL49)+SUM($O$52:DK52)-SUM($P$55:DL55),0)</f>
        <v>0</v>
      </c>
      <c r="DM51" s="46">
        <f>MAX(SUM($P$49:DM49)+SUM($O$52:DL52)-SUM($P$55:DM55),0)</f>
        <v>0</v>
      </c>
      <c r="DN51" s="46">
        <f>MAX(SUM($P$49:DN49)+SUM($O$52:DM52)-SUM($P$55:DN55),0)</f>
        <v>0</v>
      </c>
      <c r="DO51" s="46">
        <f>MAX(SUM($P$49:DO49)+SUM($O$52:DN52)-SUM($P$55:DO55),0)</f>
        <v>0</v>
      </c>
      <c r="DP51" s="46">
        <f>MAX(SUM($P$49:DP49)+SUM($O$52:DO52)-SUM($P$55:DP55),0)</f>
        <v>0</v>
      </c>
      <c r="DQ51" s="46">
        <f>MAX(SUM($P$49:DQ49)+SUM($O$52:DP52)-SUM($P$55:DQ55),0)</f>
        <v>0</v>
      </c>
      <c r="DR51" s="46">
        <f>MAX(SUM($P$49:DR49)+SUM($O$52:DQ52)-SUM($P$55:DR55),0)</f>
        <v>0</v>
      </c>
      <c r="DS51" s="46">
        <f>MAX(SUM($P$49:DS49)+SUM($O$52:DR52)-SUM($P$55:DS55),0)</f>
        <v>0</v>
      </c>
      <c r="DT51" s="46">
        <f>MAX(SUM($P$49:DT49)+SUM($O$52:DS52)-SUM($P$55:DT55),0)</f>
        <v>0</v>
      </c>
      <c r="DU51" s="46">
        <f>MAX(SUM($P$49:DU49)+SUM($O$52:DT52)-SUM($P$55:DU55),0)</f>
        <v>0</v>
      </c>
      <c r="DV51" s="46">
        <f>MAX(SUM($P$49:DV49)+SUM($O$52:DU52)-SUM($P$55:DV55),0)</f>
        <v>0</v>
      </c>
      <c r="DW51" s="46">
        <f>MAX(SUM($P$49:DW49)+SUM($O$52:DV52)-SUM($P$55:DW55),0)</f>
        <v>0</v>
      </c>
      <c r="DX51" s="46">
        <f>MAX(SUM($P$49:DX49)+SUM($O$52:DW52)-SUM($P$55:DX55),0)</f>
        <v>0</v>
      </c>
      <c r="DY51" s="46">
        <f>MAX(SUM($P$49:DY49)+SUM($O$52:DX52)-SUM($P$55:DY55),0)</f>
        <v>0</v>
      </c>
      <c r="DZ51" s="46">
        <f>MAX(SUM($P$49:DZ49)+SUM($O$52:DY52)-SUM($P$55:DZ55),0)</f>
        <v>0</v>
      </c>
      <c r="EA51" s="46">
        <f>MAX(SUM($P$49:EA49)+SUM($O$52:DZ52)-SUM($P$55:EA55),0)</f>
        <v>0</v>
      </c>
      <c r="EB51" s="46">
        <f>MAX(SUM($P$49:EB49)+SUM($O$52:EA52)-SUM($P$55:EB55),0)</f>
        <v>0</v>
      </c>
      <c r="EC51" s="46">
        <f>MAX(SUM($P$49:EC49)+SUM($O$52:EB52)-SUM($P$55:EC55),0)</f>
        <v>0</v>
      </c>
      <c r="ED51" s="46">
        <f>MAX(SUM($P$49:ED49)+SUM($O$52:EC52)-SUM($P$55:ED55),0)</f>
        <v>0</v>
      </c>
      <c r="EE51" s="46">
        <f>MAX(SUM($P$49:EE49)+SUM($O$52:ED52)-SUM($P$55:EE55),0)</f>
        <v>0</v>
      </c>
      <c r="EF51" s="46">
        <f>MAX(SUM($P$49:EF49)+SUM($O$52:EE52)-SUM($P$55:EF55),0)</f>
        <v>0</v>
      </c>
      <c r="EG51" s="56"/>
    </row>
    <row r="52" spans="1:137" ht="18.75" x14ac:dyDescent="0.3">
      <c r="A52" s="2"/>
      <c r="B52" s="2"/>
      <c r="C52" s="2"/>
      <c r="D52" s="2"/>
      <c r="E52" s="11" t="s">
        <v>81</v>
      </c>
      <c r="F52" s="2"/>
      <c r="G52" s="2"/>
      <c r="H52" s="2"/>
      <c r="I52" s="2"/>
      <c r="J52" s="2"/>
      <c r="K52" s="10"/>
      <c r="L52" s="46"/>
      <c r="M52" s="46" t="s">
        <v>72</v>
      </c>
      <c r="N52" s="56">
        <f>SUM(P52:EF52)</f>
        <v>1161052.4406783748</v>
      </c>
      <c r="O52" s="46"/>
      <c r="P52" s="46">
        <f t="shared" ref="P52:AU52" si="63">P51*((1+$D$41)^(1/12)-1)</f>
        <v>0</v>
      </c>
      <c r="Q52" s="46">
        <f t="shared" si="63"/>
        <v>0</v>
      </c>
      <c r="R52" s="46">
        <f t="shared" si="63"/>
        <v>0</v>
      </c>
      <c r="S52" s="46">
        <f t="shared" si="63"/>
        <v>0</v>
      </c>
      <c r="T52" s="46">
        <f t="shared" si="63"/>
        <v>0</v>
      </c>
      <c r="U52" s="46">
        <f t="shared" si="63"/>
        <v>0</v>
      </c>
      <c r="V52" s="46">
        <f t="shared" si="63"/>
        <v>0</v>
      </c>
      <c r="W52" s="46">
        <f t="shared" si="63"/>
        <v>0</v>
      </c>
      <c r="X52" s="46">
        <f t="shared" si="63"/>
        <v>0</v>
      </c>
      <c r="Y52" s="46">
        <f t="shared" si="63"/>
        <v>0</v>
      </c>
      <c r="Z52" s="46">
        <f t="shared" si="63"/>
        <v>0</v>
      </c>
      <c r="AA52" s="46">
        <f t="shared" si="63"/>
        <v>4108.0748151787211</v>
      </c>
      <c r="AB52" s="46">
        <f t="shared" si="63"/>
        <v>14394.998658435137</v>
      </c>
      <c r="AC52" s="46">
        <f t="shared" si="63"/>
        <v>24723.832702781943</v>
      </c>
      <c r="AD52" s="46">
        <f t="shared" si="63"/>
        <v>35094.747695566184</v>
      </c>
      <c r="AE52" s="46">
        <f t="shared" si="63"/>
        <v>45507.915079780716</v>
      </c>
      <c r="AF52" s="46">
        <f t="shared" si="63"/>
        <v>55963.506996898388</v>
      </c>
      <c r="AG52" s="46">
        <f t="shared" si="63"/>
        <v>66461.6962897177</v>
      </c>
      <c r="AH52" s="46">
        <f t="shared" si="63"/>
        <v>77002.656505220148</v>
      </c>
      <c r="AI52" s="46">
        <f t="shared" si="63"/>
        <v>87586.561897439053</v>
      </c>
      <c r="AJ52" s="46">
        <f t="shared" si="63"/>
        <v>98213.587430340282</v>
      </c>
      <c r="AK52" s="46">
        <f t="shared" si="63"/>
        <v>108883.90878071456</v>
      </c>
      <c r="AL52" s="46">
        <f t="shared" si="63"/>
        <v>119597.70234108153</v>
      </c>
      <c r="AM52" s="46">
        <f t="shared" si="63"/>
        <v>130355.14522260592</v>
      </c>
      <c r="AN52" s="46">
        <f t="shared" si="63"/>
        <v>141156.4152580252</v>
      </c>
      <c r="AO52" s="46">
        <f t="shared" si="63"/>
        <v>152001.69100458935</v>
      </c>
      <c r="AP52" s="46">
        <f t="shared" si="63"/>
        <v>0</v>
      </c>
      <c r="AQ52" s="46">
        <f t="shared" si="63"/>
        <v>0</v>
      </c>
      <c r="AR52" s="46">
        <f t="shared" si="63"/>
        <v>0</v>
      </c>
      <c r="AS52" s="46">
        <f t="shared" si="63"/>
        <v>0</v>
      </c>
      <c r="AT52" s="46">
        <f t="shared" si="63"/>
        <v>0</v>
      </c>
      <c r="AU52" s="46">
        <f t="shared" si="63"/>
        <v>0</v>
      </c>
      <c r="AV52" s="46">
        <f t="shared" ref="AV52:CA52" si="64">AV51*((1+$D$41)^(1/12)-1)</f>
        <v>0</v>
      </c>
      <c r="AW52" s="46">
        <f t="shared" si="64"/>
        <v>0</v>
      </c>
      <c r="AX52" s="46">
        <f t="shared" si="64"/>
        <v>0</v>
      </c>
      <c r="AY52" s="46">
        <f t="shared" si="64"/>
        <v>0</v>
      </c>
      <c r="AZ52" s="46">
        <f t="shared" si="64"/>
        <v>0</v>
      </c>
      <c r="BA52" s="46">
        <f t="shared" si="64"/>
        <v>0</v>
      </c>
      <c r="BB52" s="46">
        <f t="shared" si="64"/>
        <v>0</v>
      </c>
      <c r="BC52" s="46">
        <f t="shared" si="64"/>
        <v>0</v>
      </c>
      <c r="BD52" s="46">
        <f t="shared" si="64"/>
        <v>0</v>
      </c>
      <c r="BE52" s="46">
        <f t="shared" si="64"/>
        <v>0</v>
      </c>
      <c r="BF52" s="46">
        <f t="shared" si="64"/>
        <v>0</v>
      </c>
      <c r="BG52" s="46">
        <f t="shared" si="64"/>
        <v>0</v>
      </c>
      <c r="BH52" s="46">
        <f t="shared" si="64"/>
        <v>0</v>
      </c>
      <c r="BI52" s="46">
        <f t="shared" si="64"/>
        <v>0</v>
      </c>
      <c r="BJ52" s="46">
        <f t="shared" si="64"/>
        <v>0</v>
      </c>
      <c r="BK52" s="46">
        <f t="shared" si="64"/>
        <v>0</v>
      </c>
      <c r="BL52" s="46">
        <f t="shared" si="64"/>
        <v>0</v>
      </c>
      <c r="BM52" s="46">
        <f t="shared" si="64"/>
        <v>0</v>
      </c>
      <c r="BN52" s="46">
        <f t="shared" si="64"/>
        <v>0</v>
      </c>
      <c r="BO52" s="46">
        <f t="shared" si="64"/>
        <v>0</v>
      </c>
      <c r="BP52" s="46">
        <f t="shared" si="64"/>
        <v>0</v>
      </c>
      <c r="BQ52" s="46">
        <f t="shared" si="64"/>
        <v>0</v>
      </c>
      <c r="BR52" s="46">
        <f t="shared" si="64"/>
        <v>0</v>
      </c>
      <c r="BS52" s="46">
        <f t="shared" si="64"/>
        <v>0</v>
      </c>
      <c r="BT52" s="46">
        <f t="shared" si="64"/>
        <v>0</v>
      </c>
      <c r="BU52" s="46">
        <f t="shared" si="64"/>
        <v>0</v>
      </c>
      <c r="BV52" s="46">
        <f t="shared" si="64"/>
        <v>0</v>
      </c>
      <c r="BW52" s="46">
        <f t="shared" si="64"/>
        <v>0</v>
      </c>
      <c r="BX52" s="46">
        <f t="shared" si="64"/>
        <v>0</v>
      </c>
      <c r="BY52" s="46">
        <f t="shared" si="64"/>
        <v>0</v>
      </c>
      <c r="BZ52" s="46">
        <f t="shared" si="64"/>
        <v>0</v>
      </c>
      <c r="CA52" s="46">
        <f t="shared" si="64"/>
        <v>0</v>
      </c>
      <c r="CB52" s="46">
        <f t="shared" ref="CB52:DG52" si="65">CB51*((1+$D$41)^(1/12)-1)</f>
        <v>0</v>
      </c>
      <c r="CC52" s="46">
        <f t="shared" si="65"/>
        <v>0</v>
      </c>
      <c r="CD52" s="46">
        <f t="shared" si="65"/>
        <v>0</v>
      </c>
      <c r="CE52" s="46">
        <f t="shared" si="65"/>
        <v>0</v>
      </c>
      <c r="CF52" s="46">
        <f t="shared" si="65"/>
        <v>0</v>
      </c>
      <c r="CG52" s="46">
        <f t="shared" si="65"/>
        <v>0</v>
      </c>
      <c r="CH52" s="46">
        <f t="shared" si="65"/>
        <v>0</v>
      </c>
      <c r="CI52" s="46">
        <f t="shared" si="65"/>
        <v>0</v>
      </c>
      <c r="CJ52" s="46">
        <f t="shared" si="65"/>
        <v>0</v>
      </c>
      <c r="CK52" s="46">
        <f t="shared" si="65"/>
        <v>0</v>
      </c>
      <c r="CL52" s="46">
        <f t="shared" si="65"/>
        <v>0</v>
      </c>
      <c r="CM52" s="46">
        <f t="shared" si="65"/>
        <v>0</v>
      </c>
      <c r="CN52" s="46">
        <f t="shared" si="65"/>
        <v>0</v>
      </c>
      <c r="CO52" s="46">
        <f t="shared" si="65"/>
        <v>0</v>
      </c>
      <c r="CP52" s="46">
        <f t="shared" si="65"/>
        <v>0</v>
      </c>
      <c r="CQ52" s="46">
        <f t="shared" si="65"/>
        <v>0</v>
      </c>
      <c r="CR52" s="46">
        <f t="shared" si="65"/>
        <v>0</v>
      </c>
      <c r="CS52" s="46">
        <f t="shared" si="65"/>
        <v>0</v>
      </c>
      <c r="CT52" s="46">
        <f t="shared" si="65"/>
        <v>0</v>
      </c>
      <c r="CU52" s="46">
        <f t="shared" si="65"/>
        <v>0</v>
      </c>
      <c r="CV52" s="46">
        <f t="shared" si="65"/>
        <v>0</v>
      </c>
      <c r="CW52" s="46">
        <f t="shared" si="65"/>
        <v>0</v>
      </c>
      <c r="CX52" s="46">
        <f t="shared" si="65"/>
        <v>0</v>
      </c>
      <c r="CY52" s="46">
        <f t="shared" si="65"/>
        <v>0</v>
      </c>
      <c r="CZ52" s="46">
        <f t="shared" si="65"/>
        <v>0</v>
      </c>
      <c r="DA52" s="46">
        <f t="shared" si="65"/>
        <v>0</v>
      </c>
      <c r="DB52" s="46">
        <f t="shared" si="65"/>
        <v>0</v>
      </c>
      <c r="DC52" s="46">
        <f t="shared" si="65"/>
        <v>0</v>
      </c>
      <c r="DD52" s="46">
        <f t="shared" si="65"/>
        <v>0</v>
      </c>
      <c r="DE52" s="46">
        <f t="shared" si="65"/>
        <v>0</v>
      </c>
      <c r="DF52" s="46">
        <f t="shared" si="65"/>
        <v>0</v>
      </c>
      <c r="DG52" s="46">
        <f t="shared" si="65"/>
        <v>0</v>
      </c>
      <c r="DH52" s="46">
        <f t="shared" ref="DH52:EF52" si="66">DH51*((1+$D$41)^(1/12)-1)</f>
        <v>0</v>
      </c>
      <c r="DI52" s="46">
        <f t="shared" si="66"/>
        <v>0</v>
      </c>
      <c r="DJ52" s="46">
        <f t="shared" si="66"/>
        <v>0</v>
      </c>
      <c r="DK52" s="46">
        <f t="shared" si="66"/>
        <v>0</v>
      </c>
      <c r="DL52" s="46">
        <f t="shared" si="66"/>
        <v>0</v>
      </c>
      <c r="DM52" s="46">
        <f t="shared" si="66"/>
        <v>0</v>
      </c>
      <c r="DN52" s="46">
        <f t="shared" si="66"/>
        <v>0</v>
      </c>
      <c r="DO52" s="46">
        <f t="shared" si="66"/>
        <v>0</v>
      </c>
      <c r="DP52" s="46">
        <f t="shared" si="66"/>
        <v>0</v>
      </c>
      <c r="DQ52" s="46">
        <f t="shared" si="66"/>
        <v>0</v>
      </c>
      <c r="DR52" s="46">
        <f t="shared" si="66"/>
        <v>0</v>
      </c>
      <c r="DS52" s="46">
        <f t="shared" si="66"/>
        <v>0</v>
      </c>
      <c r="DT52" s="46">
        <f t="shared" si="66"/>
        <v>0</v>
      </c>
      <c r="DU52" s="46">
        <f t="shared" si="66"/>
        <v>0</v>
      </c>
      <c r="DV52" s="46">
        <f t="shared" si="66"/>
        <v>0</v>
      </c>
      <c r="DW52" s="46">
        <f t="shared" si="66"/>
        <v>0</v>
      </c>
      <c r="DX52" s="46">
        <f t="shared" si="66"/>
        <v>0</v>
      </c>
      <c r="DY52" s="46">
        <f t="shared" si="66"/>
        <v>0</v>
      </c>
      <c r="DZ52" s="46">
        <f t="shared" si="66"/>
        <v>0</v>
      </c>
      <c r="EA52" s="46">
        <f t="shared" si="66"/>
        <v>0</v>
      </c>
      <c r="EB52" s="46">
        <f t="shared" si="66"/>
        <v>0</v>
      </c>
      <c r="EC52" s="46">
        <f t="shared" si="66"/>
        <v>0</v>
      </c>
      <c r="ED52" s="46">
        <f t="shared" si="66"/>
        <v>0</v>
      </c>
      <c r="EE52" s="46">
        <f t="shared" si="66"/>
        <v>0</v>
      </c>
      <c r="EF52" s="46">
        <f t="shared" si="66"/>
        <v>0</v>
      </c>
      <c r="EG52" s="56"/>
    </row>
    <row r="53" spans="1:137" x14ac:dyDescent="0.25">
      <c r="A53" s="2"/>
      <c r="B53" s="2"/>
      <c r="C53" s="2"/>
      <c r="D53" s="2"/>
      <c r="E53" s="12" t="s">
        <v>82</v>
      </c>
      <c r="F53" s="12"/>
      <c r="G53" s="12">
        <f>J47-E47</f>
        <v>69110486.687609598</v>
      </c>
      <c r="H53" s="2"/>
      <c r="I53" s="2"/>
      <c r="J53" s="2"/>
      <c r="K53" s="10"/>
      <c r="L53" s="46"/>
      <c r="M53" s="46"/>
      <c r="N53" s="5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  <c r="BF53" s="46"/>
      <c r="BG53" s="46"/>
      <c r="BH53" s="46"/>
      <c r="BI53" s="46"/>
      <c r="BJ53" s="46"/>
      <c r="BK53" s="46"/>
      <c r="BL53" s="46"/>
      <c r="BM53" s="46"/>
      <c r="BN53" s="46"/>
      <c r="BO53" s="46"/>
      <c r="BP53" s="46"/>
      <c r="BQ53" s="46"/>
      <c r="BR53" s="46"/>
      <c r="BS53" s="46"/>
      <c r="BT53" s="46"/>
      <c r="BU53" s="46"/>
      <c r="BV53" s="46"/>
      <c r="BW53" s="46"/>
      <c r="BX53" s="46"/>
      <c r="BY53" s="46"/>
      <c r="BZ53" s="46"/>
      <c r="CA53" s="46"/>
      <c r="CB53" s="46"/>
      <c r="CC53" s="46"/>
      <c r="CD53" s="46"/>
      <c r="CE53" s="46"/>
      <c r="CF53" s="46"/>
      <c r="CG53" s="46"/>
      <c r="CH53" s="46"/>
      <c r="CI53" s="46"/>
      <c r="CJ53" s="46"/>
      <c r="CK53" s="46"/>
      <c r="CL53" s="46"/>
      <c r="CM53" s="46"/>
      <c r="CN53" s="46"/>
      <c r="CO53" s="46"/>
      <c r="CP53" s="46"/>
      <c r="CQ53" s="46"/>
      <c r="CR53" s="46"/>
      <c r="CS53" s="46"/>
      <c r="CT53" s="46"/>
      <c r="CU53" s="46"/>
      <c r="CV53" s="46"/>
      <c r="CW53" s="46"/>
      <c r="CX53" s="46"/>
      <c r="CY53" s="46"/>
      <c r="CZ53" s="46"/>
      <c r="DA53" s="46"/>
      <c r="DB53" s="46"/>
      <c r="DC53" s="46"/>
      <c r="DD53" s="46"/>
      <c r="DE53" s="46"/>
      <c r="DF53" s="46"/>
      <c r="DG53" s="46"/>
      <c r="DH53" s="46"/>
      <c r="DI53" s="46"/>
      <c r="DJ53" s="46"/>
      <c r="DK53" s="46"/>
      <c r="DL53" s="46"/>
      <c r="DM53" s="46"/>
      <c r="DN53" s="46"/>
      <c r="DO53" s="46"/>
      <c r="DP53" s="46"/>
      <c r="DQ53" s="46"/>
      <c r="DR53" s="46"/>
      <c r="DS53" s="46"/>
      <c r="DT53" s="46"/>
      <c r="DU53" s="46"/>
      <c r="DV53" s="46"/>
      <c r="DW53" s="46"/>
      <c r="DX53" s="46"/>
      <c r="DY53" s="46"/>
      <c r="DZ53" s="46"/>
      <c r="EA53" s="46"/>
      <c r="EB53" s="46"/>
      <c r="EC53" s="46"/>
      <c r="ED53" s="46"/>
      <c r="EE53" s="46"/>
      <c r="EF53" s="46"/>
      <c r="EG53" s="56"/>
    </row>
    <row r="54" spans="1:137" x14ac:dyDescent="0.25">
      <c r="A54" s="2"/>
      <c r="B54" s="2"/>
      <c r="C54" s="2"/>
      <c r="D54" s="2"/>
      <c r="E54" s="45" t="s">
        <v>83</v>
      </c>
      <c r="F54" s="45"/>
      <c r="G54" s="54">
        <f>XIRR(P58:EF58,P10:EF10,0.1)</f>
        <v>0.19463743567466738</v>
      </c>
      <c r="H54" s="2"/>
      <c r="I54" s="2"/>
      <c r="J54" s="2"/>
      <c r="K54" s="10"/>
      <c r="L54" s="46"/>
      <c r="M54" s="57" t="s">
        <v>73</v>
      </c>
      <c r="N54" s="56"/>
      <c r="O54" s="46"/>
      <c r="P54" s="46">
        <f>MAX(P36,0)</f>
        <v>0</v>
      </c>
      <c r="Q54" s="46">
        <f>MAX(Q36,0)</f>
        <v>0</v>
      </c>
      <c r="R54" s="46">
        <f t="shared" ref="R54:CC54" si="67">MAX(R36,0)</f>
        <v>0</v>
      </c>
      <c r="S54" s="46">
        <f t="shared" si="67"/>
        <v>0</v>
      </c>
      <c r="T54" s="46">
        <f t="shared" si="67"/>
        <v>0</v>
      </c>
      <c r="U54" s="46">
        <f t="shared" si="67"/>
        <v>0</v>
      </c>
      <c r="V54" s="46">
        <f t="shared" si="67"/>
        <v>0</v>
      </c>
      <c r="W54" s="46">
        <f t="shared" si="67"/>
        <v>0</v>
      </c>
      <c r="X54" s="46">
        <f t="shared" si="67"/>
        <v>0</v>
      </c>
      <c r="Y54" s="46">
        <f t="shared" si="67"/>
        <v>0</v>
      </c>
      <c r="Z54" s="46">
        <f t="shared" si="67"/>
        <v>0</v>
      </c>
      <c r="AA54" s="46">
        <f t="shared" si="67"/>
        <v>0</v>
      </c>
      <c r="AB54" s="46">
        <f t="shared" si="67"/>
        <v>0</v>
      </c>
      <c r="AC54" s="46">
        <f t="shared" si="67"/>
        <v>0</v>
      </c>
      <c r="AD54" s="46">
        <f t="shared" si="67"/>
        <v>0</v>
      </c>
      <c r="AE54" s="46">
        <f t="shared" si="67"/>
        <v>0</v>
      </c>
      <c r="AF54" s="46">
        <f t="shared" si="67"/>
        <v>0</v>
      </c>
      <c r="AG54" s="46">
        <f t="shared" si="67"/>
        <v>0</v>
      </c>
      <c r="AH54" s="46">
        <f t="shared" si="67"/>
        <v>0</v>
      </c>
      <c r="AI54" s="46">
        <f t="shared" si="67"/>
        <v>0</v>
      </c>
      <c r="AJ54" s="46">
        <f t="shared" si="67"/>
        <v>0</v>
      </c>
      <c r="AK54" s="46">
        <f t="shared" si="67"/>
        <v>0</v>
      </c>
      <c r="AL54" s="46">
        <f t="shared" si="67"/>
        <v>0</v>
      </c>
      <c r="AM54" s="46">
        <f t="shared" si="67"/>
        <v>0</v>
      </c>
      <c r="AN54" s="46">
        <f t="shared" si="67"/>
        <v>0</v>
      </c>
      <c r="AO54" s="46">
        <f t="shared" si="67"/>
        <v>0</v>
      </c>
      <c r="AP54" s="46">
        <f t="shared" si="67"/>
        <v>67389018.632938236</v>
      </c>
      <c r="AQ54" s="46">
        <f t="shared" si="67"/>
        <v>294018.63293824269</v>
      </c>
      <c r="AR54" s="46">
        <f t="shared" si="67"/>
        <v>294018.63293824269</v>
      </c>
      <c r="AS54" s="46">
        <f t="shared" si="67"/>
        <v>294018.63293824269</v>
      </c>
      <c r="AT54" s="46">
        <f t="shared" si="67"/>
        <v>294018.63293824269</v>
      </c>
      <c r="AU54" s="46">
        <f t="shared" si="67"/>
        <v>294018.63293824269</v>
      </c>
      <c r="AV54" s="46">
        <f t="shared" si="67"/>
        <v>294018.63293824269</v>
      </c>
      <c r="AW54" s="46">
        <f t="shared" si="67"/>
        <v>294018.63293824269</v>
      </c>
      <c r="AX54" s="46">
        <f t="shared" si="67"/>
        <v>294018.63293824269</v>
      </c>
      <c r="AY54" s="46">
        <f t="shared" si="67"/>
        <v>294018.63293824269</v>
      </c>
      <c r="AZ54" s="46">
        <f t="shared" si="67"/>
        <v>294018.63293824269</v>
      </c>
      <c r="BA54" s="46">
        <f t="shared" si="67"/>
        <v>294018.63293824269</v>
      </c>
      <c r="BB54" s="46">
        <f t="shared" si="67"/>
        <v>294018.63293824269</v>
      </c>
      <c r="BC54" s="46">
        <f t="shared" si="67"/>
        <v>294018.63293824269</v>
      </c>
      <c r="BD54" s="46">
        <f t="shared" si="67"/>
        <v>294018.63293824269</v>
      </c>
      <c r="BE54" s="46">
        <f t="shared" si="67"/>
        <v>294018.63293824269</v>
      </c>
      <c r="BF54" s="46">
        <f t="shared" si="67"/>
        <v>294018.63293824269</v>
      </c>
      <c r="BG54" s="46">
        <f t="shared" si="67"/>
        <v>294018.63293824269</v>
      </c>
      <c r="BH54" s="46">
        <f t="shared" si="67"/>
        <v>294018.63293824269</v>
      </c>
      <c r="BI54" s="46">
        <f t="shared" si="67"/>
        <v>294018.63293824269</v>
      </c>
      <c r="BJ54" s="46">
        <f t="shared" si="67"/>
        <v>294018.63293824269</v>
      </c>
      <c r="BK54" s="46">
        <f t="shared" si="67"/>
        <v>294018.63293824269</v>
      </c>
      <c r="BL54" s="46">
        <f t="shared" si="67"/>
        <v>294018.63293824269</v>
      </c>
      <c r="BM54" s="46">
        <f t="shared" si="67"/>
        <v>294018.63293824269</v>
      </c>
      <c r="BN54" s="46">
        <f t="shared" si="67"/>
        <v>294018.63293824269</v>
      </c>
      <c r="BO54" s="46">
        <f t="shared" si="67"/>
        <v>294018.63293824269</v>
      </c>
      <c r="BP54" s="46">
        <f t="shared" si="67"/>
        <v>294018.63293824269</v>
      </c>
      <c r="BQ54" s="46">
        <f t="shared" si="67"/>
        <v>294018.63293824269</v>
      </c>
      <c r="BR54" s="46">
        <f t="shared" si="67"/>
        <v>294018.63293824269</v>
      </c>
      <c r="BS54" s="46">
        <f t="shared" si="67"/>
        <v>294018.63293824269</v>
      </c>
      <c r="BT54" s="46">
        <f t="shared" si="67"/>
        <v>294018.63293824269</v>
      </c>
      <c r="BU54" s="46">
        <f t="shared" si="67"/>
        <v>294018.63293824269</v>
      </c>
      <c r="BV54" s="46">
        <f t="shared" si="67"/>
        <v>294018.63293824269</v>
      </c>
      <c r="BW54" s="46">
        <f t="shared" si="67"/>
        <v>294018.63293824269</v>
      </c>
      <c r="BX54" s="46">
        <f t="shared" si="67"/>
        <v>294018.63293824269</v>
      </c>
      <c r="BY54" s="46">
        <f t="shared" si="67"/>
        <v>294018.63293824269</v>
      </c>
      <c r="BZ54" s="46">
        <f t="shared" si="67"/>
        <v>294018.63293824269</v>
      </c>
      <c r="CA54" s="46">
        <f t="shared" si="67"/>
        <v>294018.63293824269</v>
      </c>
      <c r="CB54" s="46">
        <f t="shared" si="67"/>
        <v>294018.63293824269</v>
      </c>
      <c r="CC54" s="46">
        <f t="shared" si="67"/>
        <v>294018.63293824269</v>
      </c>
      <c r="CD54" s="46">
        <f t="shared" ref="CD54:EF54" si="68">MAX(CD36,0)</f>
        <v>294018.63293824269</v>
      </c>
      <c r="CE54" s="46">
        <f t="shared" si="68"/>
        <v>294018.63293824269</v>
      </c>
      <c r="CF54" s="46">
        <f t="shared" si="68"/>
        <v>294018.63293824269</v>
      </c>
      <c r="CG54" s="46">
        <f t="shared" si="68"/>
        <v>294018.63293824269</v>
      </c>
      <c r="CH54" s="46">
        <f t="shared" si="68"/>
        <v>294018.63293824269</v>
      </c>
      <c r="CI54" s="46">
        <f t="shared" si="68"/>
        <v>294018.63293824269</v>
      </c>
      <c r="CJ54" s="46">
        <f t="shared" si="68"/>
        <v>294018.63293824269</v>
      </c>
      <c r="CK54" s="46">
        <f t="shared" si="68"/>
        <v>294018.63293824269</v>
      </c>
      <c r="CL54" s="46">
        <f t="shared" si="68"/>
        <v>294018.63293824269</v>
      </c>
      <c r="CM54" s="46">
        <f t="shared" si="68"/>
        <v>294018.63293824269</v>
      </c>
      <c r="CN54" s="46">
        <f t="shared" si="68"/>
        <v>294018.63293824269</v>
      </c>
      <c r="CO54" s="46">
        <f t="shared" si="68"/>
        <v>294018.63293824269</v>
      </c>
      <c r="CP54" s="46">
        <f t="shared" si="68"/>
        <v>294018.63293824269</v>
      </c>
      <c r="CQ54" s="46">
        <f t="shared" si="68"/>
        <v>294018.63293824269</v>
      </c>
      <c r="CR54" s="46">
        <f t="shared" si="68"/>
        <v>294018.63293824269</v>
      </c>
      <c r="CS54" s="46">
        <f t="shared" si="68"/>
        <v>294018.63293824269</v>
      </c>
      <c r="CT54" s="46">
        <f t="shared" si="68"/>
        <v>294018.63293824269</v>
      </c>
      <c r="CU54" s="46">
        <f t="shared" si="68"/>
        <v>294018.63293824269</v>
      </c>
      <c r="CV54" s="46">
        <f t="shared" si="68"/>
        <v>294018.63293824269</v>
      </c>
      <c r="CW54" s="46">
        <f t="shared" si="68"/>
        <v>294018.63293824269</v>
      </c>
      <c r="CX54" s="46">
        <f t="shared" si="68"/>
        <v>72385421.151993424</v>
      </c>
      <c r="CY54" s="46">
        <f t="shared" si="68"/>
        <v>0</v>
      </c>
      <c r="CZ54" s="46">
        <f t="shared" si="68"/>
        <v>0</v>
      </c>
      <c r="DA54" s="46">
        <f t="shared" si="68"/>
        <v>0</v>
      </c>
      <c r="DB54" s="46">
        <f t="shared" si="68"/>
        <v>0</v>
      </c>
      <c r="DC54" s="46">
        <f t="shared" si="68"/>
        <v>0</v>
      </c>
      <c r="DD54" s="46">
        <f t="shared" si="68"/>
        <v>0</v>
      </c>
      <c r="DE54" s="46">
        <f t="shared" si="68"/>
        <v>0</v>
      </c>
      <c r="DF54" s="46">
        <f t="shared" si="68"/>
        <v>0</v>
      </c>
      <c r="DG54" s="46">
        <f t="shared" si="68"/>
        <v>0</v>
      </c>
      <c r="DH54" s="46">
        <f t="shared" si="68"/>
        <v>0</v>
      </c>
      <c r="DI54" s="46">
        <f t="shared" si="68"/>
        <v>0</v>
      </c>
      <c r="DJ54" s="46">
        <f t="shared" si="68"/>
        <v>0</v>
      </c>
      <c r="DK54" s="46">
        <f t="shared" si="68"/>
        <v>0</v>
      </c>
      <c r="DL54" s="46">
        <f t="shared" si="68"/>
        <v>0</v>
      </c>
      <c r="DM54" s="46">
        <f t="shared" si="68"/>
        <v>0</v>
      </c>
      <c r="DN54" s="46">
        <f t="shared" si="68"/>
        <v>0</v>
      </c>
      <c r="DO54" s="46">
        <f t="shared" si="68"/>
        <v>0</v>
      </c>
      <c r="DP54" s="46">
        <f t="shared" si="68"/>
        <v>0</v>
      </c>
      <c r="DQ54" s="46">
        <f t="shared" si="68"/>
        <v>0</v>
      </c>
      <c r="DR54" s="46">
        <f t="shared" si="68"/>
        <v>0</v>
      </c>
      <c r="DS54" s="46">
        <f t="shared" si="68"/>
        <v>0</v>
      </c>
      <c r="DT54" s="46">
        <f t="shared" si="68"/>
        <v>0</v>
      </c>
      <c r="DU54" s="46">
        <f t="shared" si="68"/>
        <v>0</v>
      </c>
      <c r="DV54" s="46">
        <f t="shared" si="68"/>
        <v>0</v>
      </c>
      <c r="DW54" s="46">
        <f t="shared" si="68"/>
        <v>0</v>
      </c>
      <c r="DX54" s="46">
        <f t="shared" si="68"/>
        <v>0</v>
      </c>
      <c r="DY54" s="46">
        <f t="shared" si="68"/>
        <v>0</v>
      </c>
      <c r="DZ54" s="46">
        <f t="shared" si="68"/>
        <v>0</v>
      </c>
      <c r="EA54" s="46">
        <f t="shared" si="68"/>
        <v>0</v>
      </c>
      <c r="EB54" s="46">
        <f t="shared" si="68"/>
        <v>0</v>
      </c>
      <c r="EC54" s="46">
        <f t="shared" si="68"/>
        <v>0</v>
      </c>
      <c r="ED54" s="46">
        <f t="shared" si="68"/>
        <v>0</v>
      </c>
      <c r="EE54" s="46">
        <f t="shared" si="68"/>
        <v>0</v>
      </c>
      <c r="EF54" s="46">
        <f t="shared" si="68"/>
        <v>0</v>
      </c>
      <c r="EG54" s="56"/>
    </row>
    <row r="55" spans="1:137" x14ac:dyDescent="0.25">
      <c r="A55" s="2"/>
      <c r="B55" s="2"/>
      <c r="C55" s="2"/>
      <c r="D55" s="2"/>
      <c r="E55" s="12" t="s">
        <v>84</v>
      </c>
      <c r="F55" s="12"/>
      <c r="G55" s="40">
        <f>XIRR(P26:EF26,P10:EF10,0.1)</f>
        <v>0.11695218682289124</v>
      </c>
      <c r="H55" s="2"/>
      <c r="I55" s="2"/>
      <c r="J55" s="2"/>
      <c r="K55" s="10"/>
      <c r="L55" s="46"/>
      <c r="M55" s="46" t="s">
        <v>74</v>
      </c>
      <c r="N55" s="56"/>
      <c r="O55" s="46"/>
      <c r="P55" s="46">
        <f>(P54&gt;0)*MIN(P54,O51+O52)</f>
        <v>0</v>
      </c>
      <c r="Q55" s="46">
        <f>(Q54&gt;0)*MIN(Q54,P51+P52)</f>
        <v>0</v>
      </c>
      <c r="R55" s="46">
        <f t="shared" ref="R55:CC55" si="69">(R54&gt;0)*MIN(R54,Q51+Q52)</f>
        <v>0</v>
      </c>
      <c r="S55" s="46">
        <f t="shared" si="69"/>
        <v>0</v>
      </c>
      <c r="T55" s="46">
        <f t="shared" si="69"/>
        <v>0</v>
      </c>
      <c r="U55" s="46">
        <f t="shared" si="69"/>
        <v>0</v>
      </c>
      <c r="V55" s="46">
        <f t="shared" si="69"/>
        <v>0</v>
      </c>
      <c r="W55" s="46">
        <f t="shared" si="69"/>
        <v>0</v>
      </c>
      <c r="X55" s="46">
        <f t="shared" si="69"/>
        <v>0</v>
      </c>
      <c r="Y55" s="46">
        <f t="shared" si="69"/>
        <v>0</v>
      </c>
      <c r="Z55" s="46">
        <f t="shared" si="69"/>
        <v>0</v>
      </c>
      <c r="AA55" s="46">
        <f t="shared" si="69"/>
        <v>0</v>
      </c>
      <c r="AB55" s="46">
        <f t="shared" si="69"/>
        <v>0</v>
      </c>
      <c r="AC55" s="46">
        <f t="shared" si="69"/>
        <v>0</v>
      </c>
      <c r="AD55" s="46">
        <f t="shared" si="69"/>
        <v>0</v>
      </c>
      <c r="AE55" s="46">
        <f t="shared" si="69"/>
        <v>0</v>
      </c>
      <c r="AF55" s="46">
        <f t="shared" si="69"/>
        <v>0</v>
      </c>
      <c r="AG55" s="46">
        <f t="shared" si="69"/>
        <v>0</v>
      </c>
      <c r="AH55" s="46">
        <f t="shared" si="69"/>
        <v>0</v>
      </c>
      <c r="AI55" s="46">
        <f t="shared" si="69"/>
        <v>0</v>
      </c>
      <c r="AJ55" s="46">
        <f t="shared" si="69"/>
        <v>0</v>
      </c>
      <c r="AK55" s="46">
        <f t="shared" si="69"/>
        <v>0</v>
      </c>
      <c r="AL55" s="46">
        <f t="shared" si="69"/>
        <v>0</v>
      </c>
      <c r="AM55" s="46">
        <f t="shared" si="69"/>
        <v>0</v>
      </c>
      <c r="AN55" s="46">
        <f t="shared" si="69"/>
        <v>0</v>
      </c>
      <c r="AO55" s="46">
        <f t="shared" si="69"/>
        <v>0</v>
      </c>
      <c r="AP55" s="46">
        <f t="shared" si="69"/>
        <v>37461052.440678358</v>
      </c>
      <c r="AQ55" s="46">
        <f t="shared" si="69"/>
        <v>0</v>
      </c>
      <c r="AR55" s="46">
        <f t="shared" si="69"/>
        <v>0</v>
      </c>
      <c r="AS55" s="46">
        <f t="shared" si="69"/>
        <v>0</v>
      </c>
      <c r="AT55" s="46">
        <f t="shared" si="69"/>
        <v>0</v>
      </c>
      <c r="AU55" s="46">
        <f t="shared" si="69"/>
        <v>0</v>
      </c>
      <c r="AV55" s="46">
        <f t="shared" si="69"/>
        <v>0</v>
      </c>
      <c r="AW55" s="46">
        <f t="shared" si="69"/>
        <v>0</v>
      </c>
      <c r="AX55" s="46">
        <f t="shared" si="69"/>
        <v>0</v>
      </c>
      <c r="AY55" s="46">
        <f t="shared" si="69"/>
        <v>0</v>
      </c>
      <c r="AZ55" s="46">
        <f t="shared" si="69"/>
        <v>0</v>
      </c>
      <c r="BA55" s="46">
        <f t="shared" si="69"/>
        <v>0</v>
      </c>
      <c r="BB55" s="46">
        <f t="shared" si="69"/>
        <v>0</v>
      </c>
      <c r="BC55" s="46">
        <f t="shared" si="69"/>
        <v>0</v>
      </c>
      <c r="BD55" s="46">
        <f t="shared" si="69"/>
        <v>0</v>
      </c>
      <c r="BE55" s="46">
        <f t="shared" si="69"/>
        <v>0</v>
      </c>
      <c r="BF55" s="46">
        <f t="shared" si="69"/>
        <v>0</v>
      </c>
      <c r="BG55" s="46">
        <f t="shared" si="69"/>
        <v>0</v>
      </c>
      <c r="BH55" s="46">
        <f t="shared" si="69"/>
        <v>0</v>
      </c>
      <c r="BI55" s="46">
        <f t="shared" si="69"/>
        <v>0</v>
      </c>
      <c r="BJ55" s="46">
        <f t="shared" si="69"/>
        <v>0</v>
      </c>
      <c r="BK55" s="46">
        <f t="shared" si="69"/>
        <v>0</v>
      </c>
      <c r="BL55" s="46">
        <f t="shared" si="69"/>
        <v>0</v>
      </c>
      <c r="BM55" s="46">
        <f t="shared" si="69"/>
        <v>0</v>
      </c>
      <c r="BN55" s="46">
        <f t="shared" si="69"/>
        <v>0</v>
      </c>
      <c r="BO55" s="46">
        <f t="shared" si="69"/>
        <v>0</v>
      </c>
      <c r="BP55" s="46">
        <f t="shared" si="69"/>
        <v>0</v>
      </c>
      <c r="BQ55" s="46">
        <f t="shared" si="69"/>
        <v>0</v>
      </c>
      <c r="BR55" s="46">
        <f t="shared" si="69"/>
        <v>0</v>
      </c>
      <c r="BS55" s="46">
        <f t="shared" si="69"/>
        <v>0</v>
      </c>
      <c r="BT55" s="46">
        <f t="shared" si="69"/>
        <v>0</v>
      </c>
      <c r="BU55" s="46">
        <f t="shared" si="69"/>
        <v>0</v>
      </c>
      <c r="BV55" s="46">
        <f t="shared" si="69"/>
        <v>0</v>
      </c>
      <c r="BW55" s="46">
        <f t="shared" si="69"/>
        <v>0</v>
      </c>
      <c r="BX55" s="46">
        <f t="shared" si="69"/>
        <v>0</v>
      </c>
      <c r="BY55" s="46">
        <f t="shared" si="69"/>
        <v>0</v>
      </c>
      <c r="BZ55" s="46">
        <f t="shared" si="69"/>
        <v>0</v>
      </c>
      <c r="CA55" s="46">
        <f t="shared" si="69"/>
        <v>0</v>
      </c>
      <c r="CB55" s="46">
        <f t="shared" si="69"/>
        <v>0</v>
      </c>
      <c r="CC55" s="46">
        <f t="shared" si="69"/>
        <v>0</v>
      </c>
      <c r="CD55" s="46">
        <f t="shared" ref="CD55:EF55" si="70">(CD54&gt;0)*MIN(CD54,CC51+CC52)</f>
        <v>0</v>
      </c>
      <c r="CE55" s="46">
        <f t="shared" si="70"/>
        <v>0</v>
      </c>
      <c r="CF55" s="46">
        <f t="shared" si="70"/>
        <v>0</v>
      </c>
      <c r="CG55" s="46">
        <f t="shared" si="70"/>
        <v>0</v>
      </c>
      <c r="CH55" s="46">
        <f t="shared" si="70"/>
        <v>0</v>
      </c>
      <c r="CI55" s="46">
        <f t="shared" si="70"/>
        <v>0</v>
      </c>
      <c r="CJ55" s="46">
        <f t="shared" si="70"/>
        <v>0</v>
      </c>
      <c r="CK55" s="46">
        <f t="shared" si="70"/>
        <v>0</v>
      </c>
      <c r="CL55" s="46">
        <f t="shared" si="70"/>
        <v>0</v>
      </c>
      <c r="CM55" s="46">
        <f t="shared" si="70"/>
        <v>0</v>
      </c>
      <c r="CN55" s="46">
        <f t="shared" si="70"/>
        <v>0</v>
      </c>
      <c r="CO55" s="46">
        <f t="shared" si="70"/>
        <v>0</v>
      </c>
      <c r="CP55" s="46">
        <f t="shared" si="70"/>
        <v>0</v>
      </c>
      <c r="CQ55" s="46">
        <f t="shared" si="70"/>
        <v>0</v>
      </c>
      <c r="CR55" s="46">
        <f t="shared" si="70"/>
        <v>0</v>
      </c>
      <c r="CS55" s="46">
        <f t="shared" si="70"/>
        <v>0</v>
      </c>
      <c r="CT55" s="46">
        <f t="shared" si="70"/>
        <v>0</v>
      </c>
      <c r="CU55" s="46">
        <f t="shared" si="70"/>
        <v>0</v>
      </c>
      <c r="CV55" s="46">
        <f t="shared" si="70"/>
        <v>0</v>
      </c>
      <c r="CW55" s="46">
        <f t="shared" si="70"/>
        <v>0</v>
      </c>
      <c r="CX55" s="46">
        <f t="shared" si="70"/>
        <v>0</v>
      </c>
      <c r="CY55" s="46">
        <f t="shared" si="70"/>
        <v>0</v>
      </c>
      <c r="CZ55" s="46">
        <f t="shared" si="70"/>
        <v>0</v>
      </c>
      <c r="DA55" s="46">
        <f t="shared" si="70"/>
        <v>0</v>
      </c>
      <c r="DB55" s="46">
        <f t="shared" si="70"/>
        <v>0</v>
      </c>
      <c r="DC55" s="46">
        <f t="shared" si="70"/>
        <v>0</v>
      </c>
      <c r="DD55" s="46">
        <f t="shared" si="70"/>
        <v>0</v>
      </c>
      <c r="DE55" s="46">
        <f t="shared" si="70"/>
        <v>0</v>
      </c>
      <c r="DF55" s="46">
        <f t="shared" si="70"/>
        <v>0</v>
      </c>
      <c r="DG55" s="46">
        <f t="shared" si="70"/>
        <v>0</v>
      </c>
      <c r="DH55" s="46">
        <f t="shared" si="70"/>
        <v>0</v>
      </c>
      <c r="DI55" s="46">
        <f t="shared" si="70"/>
        <v>0</v>
      </c>
      <c r="DJ55" s="46">
        <f t="shared" si="70"/>
        <v>0</v>
      </c>
      <c r="DK55" s="46">
        <f t="shared" si="70"/>
        <v>0</v>
      </c>
      <c r="DL55" s="46">
        <f t="shared" si="70"/>
        <v>0</v>
      </c>
      <c r="DM55" s="46">
        <f t="shared" si="70"/>
        <v>0</v>
      </c>
      <c r="DN55" s="46">
        <f t="shared" si="70"/>
        <v>0</v>
      </c>
      <c r="DO55" s="46">
        <f t="shared" si="70"/>
        <v>0</v>
      </c>
      <c r="DP55" s="46">
        <f t="shared" si="70"/>
        <v>0</v>
      </c>
      <c r="DQ55" s="46">
        <f t="shared" si="70"/>
        <v>0</v>
      </c>
      <c r="DR55" s="46">
        <f t="shared" si="70"/>
        <v>0</v>
      </c>
      <c r="DS55" s="46">
        <f t="shared" si="70"/>
        <v>0</v>
      </c>
      <c r="DT55" s="46">
        <f t="shared" si="70"/>
        <v>0</v>
      </c>
      <c r="DU55" s="46">
        <f t="shared" si="70"/>
        <v>0</v>
      </c>
      <c r="DV55" s="46">
        <f t="shared" si="70"/>
        <v>0</v>
      </c>
      <c r="DW55" s="46">
        <f t="shared" si="70"/>
        <v>0</v>
      </c>
      <c r="DX55" s="46">
        <f t="shared" si="70"/>
        <v>0</v>
      </c>
      <c r="DY55" s="46">
        <f t="shared" si="70"/>
        <v>0</v>
      </c>
      <c r="DZ55" s="46">
        <f t="shared" si="70"/>
        <v>0</v>
      </c>
      <c r="EA55" s="46">
        <f t="shared" si="70"/>
        <v>0</v>
      </c>
      <c r="EB55" s="46">
        <f t="shared" si="70"/>
        <v>0</v>
      </c>
      <c r="EC55" s="46">
        <f t="shared" si="70"/>
        <v>0</v>
      </c>
      <c r="ED55" s="46">
        <f t="shared" si="70"/>
        <v>0</v>
      </c>
      <c r="EE55" s="46">
        <f t="shared" si="70"/>
        <v>0</v>
      </c>
      <c r="EF55" s="46">
        <f t="shared" si="70"/>
        <v>0</v>
      </c>
      <c r="EG55" s="56"/>
    </row>
    <row r="56" spans="1:137" x14ac:dyDescent="0.25">
      <c r="A56" s="2"/>
      <c r="B56" s="2"/>
      <c r="C56" s="2"/>
      <c r="D56" s="2"/>
      <c r="E56" s="45" t="s">
        <v>86</v>
      </c>
      <c r="F56" s="45"/>
      <c r="G56" s="45">
        <f>-MIN(P60:EF60)</f>
        <v>50550000.000000022</v>
      </c>
      <c r="H56" s="2"/>
      <c r="I56" s="2"/>
      <c r="J56" s="2"/>
      <c r="K56" s="10"/>
      <c r="L56" s="2"/>
      <c r="M56" s="2"/>
      <c r="N56" s="10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10"/>
    </row>
    <row r="57" spans="1:137" x14ac:dyDescent="0.25">
      <c r="A57" s="2"/>
      <c r="B57" s="2"/>
      <c r="C57" s="2"/>
      <c r="D57" s="2"/>
      <c r="E57" s="45" t="s">
        <v>87</v>
      </c>
      <c r="F57" s="45"/>
      <c r="G57" s="55">
        <f>1+(G53/G56)</f>
        <v>2.3671708543542942</v>
      </c>
      <c r="H57" s="2"/>
      <c r="I57" s="2"/>
      <c r="J57" s="2"/>
      <c r="K57" s="10"/>
      <c r="L57" s="2"/>
      <c r="M57" s="2"/>
      <c r="N57" s="10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10"/>
    </row>
    <row r="58" spans="1:137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10"/>
      <c r="L58" s="2"/>
      <c r="M58" s="39" t="s">
        <v>76</v>
      </c>
      <c r="N58" s="41">
        <f>N36-N52</f>
        <v>69110486.687609613</v>
      </c>
      <c r="O58" s="39"/>
      <c r="P58" s="39">
        <f>P36+P49-P55</f>
        <v>-26350000</v>
      </c>
      <c r="Q58" s="39">
        <f t="shared" ref="Q58:CB58" si="71">Q36+Q49-Q55</f>
        <v>0</v>
      </c>
      <c r="R58" s="39">
        <f t="shared" si="71"/>
        <v>-2520833.333333333</v>
      </c>
      <c r="S58" s="39">
        <f t="shared" si="71"/>
        <v>-2520833.333333333</v>
      </c>
      <c r="T58" s="39">
        <f t="shared" si="71"/>
        <v>-2520833.333333333</v>
      </c>
      <c r="U58" s="39">
        <f t="shared" si="71"/>
        <v>-2520833.333333333</v>
      </c>
      <c r="V58" s="39">
        <f t="shared" si="71"/>
        <v>-2520833.333333333</v>
      </c>
      <c r="W58" s="39">
        <f t="shared" si="71"/>
        <v>-2520833.333333333</v>
      </c>
      <c r="X58" s="39">
        <f t="shared" si="71"/>
        <v>-2520833.333333333</v>
      </c>
      <c r="Y58" s="39">
        <f t="shared" si="71"/>
        <v>-2520833.333333333</v>
      </c>
      <c r="Z58" s="39">
        <f t="shared" si="71"/>
        <v>-2520833.333333333</v>
      </c>
      <c r="AA58" s="39">
        <f t="shared" si="71"/>
        <v>-1512500.0000000084</v>
      </c>
      <c r="AB58" s="39">
        <f t="shared" si="71"/>
        <v>0</v>
      </c>
      <c r="AC58" s="39">
        <f t="shared" si="71"/>
        <v>0</v>
      </c>
      <c r="AD58" s="39">
        <f t="shared" si="71"/>
        <v>0</v>
      </c>
      <c r="AE58" s="39">
        <f t="shared" si="71"/>
        <v>0</v>
      </c>
      <c r="AF58" s="39">
        <f t="shared" si="71"/>
        <v>0</v>
      </c>
      <c r="AG58" s="39">
        <f t="shared" si="71"/>
        <v>0</v>
      </c>
      <c r="AH58" s="39">
        <f t="shared" si="71"/>
        <v>0</v>
      </c>
      <c r="AI58" s="39">
        <f t="shared" si="71"/>
        <v>0</v>
      </c>
      <c r="AJ58" s="39">
        <f t="shared" si="71"/>
        <v>0</v>
      </c>
      <c r="AK58" s="39">
        <f t="shared" si="71"/>
        <v>0</v>
      </c>
      <c r="AL58" s="39">
        <f t="shared" si="71"/>
        <v>0</v>
      </c>
      <c r="AM58" s="39">
        <f t="shared" si="71"/>
        <v>0</v>
      </c>
      <c r="AN58" s="39">
        <f t="shared" si="71"/>
        <v>0</v>
      </c>
      <c r="AO58" s="39">
        <f t="shared" si="71"/>
        <v>0</v>
      </c>
      <c r="AP58" s="39">
        <f t="shared" si="71"/>
        <v>29927966.192259878</v>
      </c>
      <c r="AQ58" s="39">
        <f t="shared" si="71"/>
        <v>294018.63293824269</v>
      </c>
      <c r="AR58" s="39">
        <f t="shared" si="71"/>
        <v>294018.63293824269</v>
      </c>
      <c r="AS58" s="39">
        <f t="shared" si="71"/>
        <v>294018.63293824269</v>
      </c>
      <c r="AT58" s="39">
        <f t="shared" si="71"/>
        <v>294018.63293824269</v>
      </c>
      <c r="AU58" s="39">
        <f t="shared" si="71"/>
        <v>294018.63293824269</v>
      </c>
      <c r="AV58" s="39">
        <f t="shared" si="71"/>
        <v>294018.63293824269</v>
      </c>
      <c r="AW58" s="39">
        <f t="shared" si="71"/>
        <v>294018.63293824269</v>
      </c>
      <c r="AX58" s="39">
        <f t="shared" si="71"/>
        <v>294018.63293824269</v>
      </c>
      <c r="AY58" s="39">
        <f t="shared" si="71"/>
        <v>294018.63293824269</v>
      </c>
      <c r="AZ58" s="39">
        <f t="shared" si="71"/>
        <v>294018.63293824269</v>
      </c>
      <c r="BA58" s="39">
        <f t="shared" si="71"/>
        <v>294018.63293824269</v>
      </c>
      <c r="BB58" s="39">
        <f t="shared" si="71"/>
        <v>294018.63293824269</v>
      </c>
      <c r="BC58" s="39">
        <f t="shared" si="71"/>
        <v>294018.63293824269</v>
      </c>
      <c r="BD58" s="39">
        <f t="shared" si="71"/>
        <v>294018.63293824269</v>
      </c>
      <c r="BE58" s="39">
        <f t="shared" si="71"/>
        <v>294018.63293824269</v>
      </c>
      <c r="BF58" s="39">
        <f t="shared" si="71"/>
        <v>294018.63293824269</v>
      </c>
      <c r="BG58" s="39">
        <f t="shared" si="71"/>
        <v>294018.63293824269</v>
      </c>
      <c r="BH58" s="39">
        <f t="shared" si="71"/>
        <v>294018.63293824269</v>
      </c>
      <c r="BI58" s="39">
        <f t="shared" si="71"/>
        <v>294018.63293824269</v>
      </c>
      <c r="BJ58" s="39">
        <f t="shared" si="71"/>
        <v>294018.63293824269</v>
      </c>
      <c r="BK58" s="39">
        <f t="shared" si="71"/>
        <v>294018.63293824269</v>
      </c>
      <c r="BL58" s="39">
        <f t="shared" si="71"/>
        <v>294018.63293824269</v>
      </c>
      <c r="BM58" s="39">
        <f t="shared" si="71"/>
        <v>294018.63293824269</v>
      </c>
      <c r="BN58" s="39">
        <f t="shared" si="71"/>
        <v>294018.63293824269</v>
      </c>
      <c r="BO58" s="39">
        <f t="shared" si="71"/>
        <v>294018.63293824269</v>
      </c>
      <c r="BP58" s="39">
        <f t="shared" si="71"/>
        <v>294018.63293824269</v>
      </c>
      <c r="BQ58" s="39">
        <f t="shared" si="71"/>
        <v>294018.63293824269</v>
      </c>
      <c r="BR58" s="39">
        <f t="shared" si="71"/>
        <v>294018.63293824269</v>
      </c>
      <c r="BS58" s="39">
        <f t="shared" si="71"/>
        <v>294018.63293824269</v>
      </c>
      <c r="BT58" s="39">
        <f t="shared" si="71"/>
        <v>294018.63293824269</v>
      </c>
      <c r="BU58" s="39">
        <f t="shared" si="71"/>
        <v>294018.63293824269</v>
      </c>
      <c r="BV58" s="39">
        <f t="shared" si="71"/>
        <v>294018.63293824269</v>
      </c>
      <c r="BW58" s="39">
        <f t="shared" si="71"/>
        <v>294018.63293824269</v>
      </c>
      <c r="BX58" s="39">
        <f t="shared" si="71"/>
        <v>294018.63293824269</v>
      </c>
      <c r="BY58" s="39">
        <f t="shared" si="71"/>
        <v>294018.63293824269</v>
      </c>
      <c r="BZ58" s="39">
        <f t="shared" si="71"/>
        <v>294018.63293824269</v>
      </c>
      <c r="CA58" s="39">
        <f t="shared" si="71"/>
        <v>294018.63293824269</v>
      </c>
      <c r="CB58" s="39">
        <f t="shared" si="71"/>
        <v>294018.63293824269</v>
      </c>
      <c r="CC58" s="39">
        <f t="shared" ref="CC58:EF58" si="72">CC36+CC49-CC55</f>
        <v>294018.63293824269</v>
      </c>
      <c r="CD58" s="39">
        <f t="shared" si="72"/>
        <v>294018.63293824269</v>
      </c>
      <c r="CE58" s="39">
        <f t="shared" si="72"/>
        <v>294018.63293824269</v>
      </c>
      <c r="CF58" s="39">
        <f t="shared" si="72"/>
        <v>294018.63293824269</v>
      </c>
      <c r="CG58" s="39">
        <f t="shared" si="72"/>
        <v>294018.63293824269</v>
      </c>
      <c r="CH58" s="39">
        <f t="shared" si="72"/>
        <v>294018.63293824269</v>
      </c>
      <c r="CI58" s="39">
        <f t="shared" si="72"/>
        <v>294018.63293824269</v>
      </c>
      <c r="CJ58" s="39">
        <f t="shared" si="72"/>
        <v>294018.63293824269</v>
      </c>
      <c r="CK58" s="39">
        <f t="shared" si="72"/>
        <v>294018.63293824269</v>
      </c>
      <c r="CL58" s="39">
        <f t="shared" si="72"/>
        <v>294018.63293824269</v>
      </c>
      <c r="CM58" s="39">
        <f t="shared" si="72"/>
        <v>294018.63293824269</v>
      </c>
      <c r="CN58" s="39">
        <f t="shared" si="72"/>
        <v>294018.63293824269</v>
      </c>
      <c r="CO58" s="39">
        <f t="shared" si="72"/>
        <v>294018.63293824269</v>
      </c>
      <c r="CP58" s="39">
        <f t="shared" si="72"/>
        <v>294018.63293824269</v>
      </c>
      <c r="CQ58" s="39">
        <f t="shared" si="72"/>
        <v>294018.63293824269</v>
      </c>
      <c r="CR58" s="39">
        <f t="shared" si="72"/>
        <v>294018.63293824269</v>
      </c>
      <c r="CS58" s="39">
        <f t="shared" si="72"/>
        <v>294018.63293824269</v>
      </c>
      <c r="CT58" s="39">
        <f t="shared" si="72"/>
        <v>294018.63293824269</v>
      </c>
      <c r="CU58" s="39">
        <f t="shared" si="72"/>
        <v>294018.63293824269</v>
      </c>
      <c r="CV58" s="39">
        <f t="shared" si="72"/>
        <v>294018.63293824269</v>
      </c>
      <c r="CW58" s="39">
        <f t="shared" si="72"/>
        <v>294018.63293824269</v>
      </c>
      <c r="CX58" s="39">
        <f t="shared" si="72"/>
        <v>72385421.151993424</v>
      </c>
      <c r="CY58" s="39">
        <f t="shared" si="72"/>
        <v>0</v>
      </c>
      <c r="CZ58" s="39">
        <f t="shared" si="72"/>
        <v>0</v>
      </c>
      <c r="DA58" s="39">
        <f t="shared" si="72"/>
        <v>0</v>
      </c>
      <c r="DB58" s="39">
        <f t="shared" si="72"/>
        <v>0</v>
      </c>
      <c r="DC58" s="39">
        <f t="shared" si="72"/>
        <v>0</v>
      </c>
      <c r="DD58" s="39">
        <f t="shared" si="72"/>
        <v>0</v>
      </c>
      <c r="DE58" s="39">
        <f t="shared" si="72"/>
        <v>0</v>
      </c>
      <c r="DF58" s="39">
        <f t="shared" si="72"/>
        <v>0</v>
      </c>
      <c r="DG58" s="39">
        <f t="shared" si="72"/>
        <v>0</v>
      </c>
      <c r="DH58" s="39">
        <f t="shared" si="72"/>
        <v>0</v>
      </c>
      <c r="DI58" s="39">
        <f t="shared" si="72"/>
        <v>0</v>
      </c>
      <c r="DJ58" s="39">
        <f t="shared" si="72"/>
        <v>0</v>
      </c>
      <c r="DK58" s="39">
        <f t="shared" si="72"/>
        <v>0</v>
      </c>
      <c r="DL58" s="39">
        <f t="shared" si="72"/>
        <v>0</v>
      </c>
      <c r="DM58" s="39">
        <f t="shared" si="72"/>
        <v>0</v>
      </c>
      <c r="DN58" s="39">
        <f t="shared" si="72"/>
        <v>0</v>
      </c>
      <c r="DO58" s="39">
        <f t="shared" si="72"/>
        <v>0</v>
      </c>
      <c r="DP58" s="39">
        <f t="shared" si="72"/>
        <v>0</v>
      </c>
      <c r="DQ58" s="39">
        <f t="shared" si="72"/>
        <v>0</v>
      </c>
      <c r="DR58" s="39">
        <f t="shared" si="72"/>
        <v>0</v>
      </c>
      <c r="DS58" s="39">
        <f t="shared" si="72"/>
        <v>0</v>
      </c>
      <c r="DT58" s="39">
        <f t="shared" si="72"/>
        <v>0</v>
      </c>
      <c r="DU58" s="39">
        <f t="shared" si="72"/>
        <v>0</v>
      </c>
      <c r="DV58" s="39">
        <f t="shared" si="72"/>
        <v>0</v>
      </c>
      <c r="DW58" s="39">
        <f t="shared" si="72"/>
        <v>0</v>
      </c>
      <c r="DX58" s="39">
        <f t="shared" si="72"/>
        <v>0</v>
      </c>
      <c r="DY58" s="39">
        <f t="shared" si="72"/>
        <v>0</v>
      </c>
      <c r="DZ58" s="39">
        <f t="shared" si="72"/>
        <v>0</v>
      </c>
      <c r="EA58" s="39">
        <f t="shared" si="72"/>
        <v>0</v>
      </c>
      <c r="EB58" s="39">
        <f t="shared" si="72"/>
        <v>0</v>
      </c>
      <c r="EC58" s="39">
        <f t="shared" si="72"/>
        <v>0</v>
      </c>
      <c r="ED58" s="39">
        <f t="shared" si="72"/>
        <v>0</v>
      </c>
      <c r="EE58" s="39">
        <f t="shared" si="72"/>
        <v>0</v>
      </c>
      <c r="EF58" s="39">
        <f t="shared" si="72"/>
        <v>0</v>
      </c>
      <c r="EG58" s="10"/>
    </row>
    <row r="59" spans="1:137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10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10"/>
    </row>
    <row r="60" spans="1:137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10"/>
      <c r="L60" s="2"/>
      <c r="M60" s="12" t="s">
        <v>77</v>
      </c>
      <c r="N60" s="12"/>
      <c r="O60" s="12"/>
      <c r="P60" s="12">
        <f>P58+O60</f>
        <v>-26350000</v>
      </c>
      <c r="Q60" s="12">
        <f t="shared" ref="Q60:CB60" si="73">Q58+P60</f>
        <v>-26350000</v>
      </c>
      <c r="R60" s="12">
        <f t="shared" si="73"/>
        <v>-28870833.333333332</v>
      </c>
      <c r="S60" s="12">
        <f t="shared" si="73"/>
        <v>-31391666.666666664</v>
      </c>
      <c r="T60" s="12">
        <f t="shared" si="73"/>
        <v>-33912500</v>
      </c>
      <c r="U60" s="12">
        <f t="shared" si="73"/>
        <v>-36433333.333333336</v>
      </c>
      <c r="V60" s="12">
        <f t="shared" si="73"/>
        <v>-38954166.666666672</v>
      </c>
      <c r="W60" s="12">
        <f t="shared" si="73"/>
        <v>-41475000.000000007</v>
      </c>
      <c r="X60" s="12">
        <f t="shared" si="73"/>
        <v>-43995833.333333343</v>
      </c>
      <c r="Y60" s="12">
        <f t="shared" si="73"/>
        <v>-46516666.666666679</v>
      </c>
      <c r="Z60" s="12">
        <f t="shared" si="73"/>
        <v>-49037500.000000015</v>
      </c>
      <c r="AA60" s="12">
        <f t="shared" si="73"/>
        <v>-50550000.000000022</v>
      </c>
      <c r="AB60" s="12">
        <f t="shared" si="73"/>
        <v>-50550000.000000022</v>
      </c>
      <c r="AC60" s="12">
        <f t="shared" si="73"/>
        <v>-50550000.000000022</v>
      </c>
      <c r="AD60" s="12">
        <f t="shared" si="73"/>
        <v>-50550000.000000022</v>
      </c>
      <c r="AE60" s="12">
        <f t="shared" si="73"/>
        <v>-50550000.000000022</v>
      </c>
      <c r="AF60" s="12">
        <f t="shared" si="73"/>
        <v>-50550000.000000022</v>
      </c>
      <c r="AG60" s="12">
        <f t="shared" si="73"/>
        <v>-50550000.000000022</v>
      </c>
      <c r="AH60" s="12">
        <f t="shared" si="73"/>
        <v>-50550000.000000022</v>
      </c>
      <c r="AI60" s="12">
        <f t="shared" si="73"/>
        <v>-50550000.000000022</v>
      </c>
      <c r="AJ60" s="12">
        <f t="shared" si="73"/>
        <v>-50550000.000000022</v>
      </c>
      <c r="AK60" s="12">
        <f t="shared" si="73"/>
        <v>-50550000.000000022</v>
      </c>
      <c r="AL60" s="12">
        <f t="shared" si="73"/>
        <v>-50550000.000000022</v>
      </c>
      <c r="AM60" s="12">
        <f t="shared" si="73"/>
        <v>-50550000.000000022</v>
      </c>
      <c r="AN60" s="12">
        <f t="shared" si="73"/>
        <v>-50550000.000000022</v>
      </c>
      <c r="AO60" s="12">
        <f t="shared" si="73"/>
        <v>-50550000.000000022</v>
      </c>
      <c r="AP60" s="12">
        <f t="shared" si="73"/>
        <v>-20622033.807740144</v>
      </c>
      <c r="AQ60" s="12">
        <f t="shared" si="73"/>
        <v>-20328015.174801901</v>
      </c>
      <c r="AR60" s="12">
        <f t="shared" si="73"/>
        <v>-20033996.541863658</v>
      </c>
      <c r="AS60" s="12">
        <f t="shared" si="73"/>
        <v>-19739977.908925414</v>
      </c>
      <c r="AT60" s="12">
        <f t="shared" si="73"/>
        <v>-19445959.275987171</v>
      </c>
      <c r="AU60" s="12">
        <f t="shared" si="73"/>
        <v>-19151940.643048927</v>
      </c>
      <c r="AV60" s="12">
        <f t="shared" si="73"/>
        <v>-18857922.010110684</v>
      </c>
      <c r="AW60" s="12">
        <f t="shared" si="73"/>
        <v>-18563903.37717244</v>
      </c>
      <c r="AX60" s="12">
        <f t="shared" si="73"/>
        <v>-18269884.744234197</v>
      </c>
      <c r="AY60" s="12">
        <f t="shared" si="73"/>
        <v>-17975866.111295953</v>
      </c>
      <c r="AZ60" s="12">
        <f t="shared" si="73"/>
        <v>-17681847.47835771</v>
      </c>
      <c r="BA60" s="12">
        <f t="shared" si="73"/>
        <v>-17387828.845419466</v>
      </c>
      <c r="BB60" s="12">
        <f t="shared" si="73"/>
        <v>-17093810.212481223</v>
      </c>
      <c r="BC60" s="12">
        <f t="shared" si="73"/>
        <v>-16799791.57954298</v>
      </c>
      <c r="BD60" s="12">
        <f t="shared" si="73"/>
        <v>-16505772.946604736</v>
      </c>
      <c r="BE60" s="12">
        <f t="shared" si="73"/>
        <v>-16211754.313666493</v>
      </c>
      <c r="BF60" s="12">
        <f t="shared" si="73"/>
        <v>-15917735.680728249</v>
      </c>
      <c r="BG60" s="12">
        <f t="shared" si="73"/>
        <v>-15623717.047790006</v>
      </c>
      <c r="BH60" s="12">
        <f t="shared" si="73"/>
        <v>-15329698.414851762</v>
      </c>
      <c r="BI60" s="12">
        <f t="shared" si="73"/>
        <v>-15035679.781913519</v>
      </c>
      <c r="BJ60" s="12">
        <f t="shared" si="73"/>
        <v>-14741661.148975275</v>
      </c>
      <c r="BK60" s="12">
        <f t="shared" si="73"/>
        <v>-14447642.516037032</v>
      </c>
      <c r="BL60" s="12">
        <f t="shared" si="73"/>
        <v>-14153623.883098789</v>
      </c>
      <c r="BM60" s="12">
        <f t="shared" si="73"/>
        <v>-13859605.250160545</v>
      </c>
      <c r="BN60" s="12">
        <f t="shared" si="73"/>
        <v>-13565586.617222302</v>
      </c>
      <c r="BO60" s="12">
        <f t="shared" si="73"/>
        <v>-13271567.984284058</v>
      </c>
      <c r="BP60" s="12">
        <f t="shared" si="73"/>
        <v>-12977549.351345815</v>
      </c>
      <c r="BQ60" s="12">
        <f t="shared" si="73"/>
        <v>-12683530.718407571</v>
      </c>
      <c r="BR60" s="12">
        <f t="shared" si="73"/>
        <v>-12389512.085469328</v>
      </c>
      <c r="BS60" s="12">
        <f t="shared" si="73"/>
        <v>-12095493.452531084</v>
      </c>
      <c r="BT60" s="12">
        <f t="shared" si="73"/>
        <v>-11801474.819592841</v>
      </c>
      <c r="BU60" s="12">
        <f t="shared" si="73"/>
        <v>-11507456.186654598</v>
      </c>
      <c r="BV60" s="12">
        <f t="shared" si="73"/>
        <v>-11213437.553716354</v>
      </c>
      <c r="BW60" s="12">
        <f t="shared" si="73"/>
        <v>-10919418.920778111</v>
      </c>
      <c r="BX60" s="12">
        <f t="shared" si="73"/>
        <v>-10625400.287839867</v>
      </c>
      <c r="BY60" s="12">
        <f t="shared" si="73"/>
        <v>-10331381.654901624</v>
      </c>
      <c r="BZ60" s="12">
        <f t="shared" si="73"/>
        <v>-10037363.02196338</v>
      </c>
      <c r="CA60" s="12">
        <f t="shared" si="73"/>
        <v>-9743344.3890251368</v>
      </c>
      <c r="CB60" s="12">
        <f t="shared" si="73"/>
        <v>-9449325.7560868934</v>
      </c>
      <c r="CC60" s="12">
        <f t="shared" ref="CC60:EF60" si="74">CC58+CB60</f>
        <v>-9155307.1231486499</v>
      </c>
      <c r="CD60" s="12">
        <f t="shared" si="74"/>
        <v>-8861288.4902104065</v>
      </c>
      <c r="CE60" s="12">
        <f t="shared" si="74"/>
        <v>-8567269.857272163</v>
      </c>
      <c r="CF60" s="12">
        <f t="shared" si="74"/>
        <v>-8273251.2243339205</v>
      </c>
      <c r="CG60" s="12">
        <f t="shared" si="74"/>
        <v>-7979232.591395678</v>
      </c>
      <c r="CH60" s="12">
        <f t="shared" si="74"/>
        <v>-7685213.9584574355</v>
      </c>
      <c r="CI60" s="12">
        <f t="shared" si="74"/>
        <v>-7391195.325519193</v>
      </c>
      <c r="CJ60" s="12">
        <f t="shared" si="74"/>
        <v>-7097176.6925809504</v>
      </c>
      <c r="CK60" s="12">
        <f t="shared" si="74"/>
        <v>-6803158.0596427079</v>
      </c>
      <c r="CL60" s="12">
        <f t="shared" si="74"/>
        <v>-6509139.4267044654</v>
      </c>
      <c r="CM60" s="12">
        <f t="shared" si="74"/>
        <v>-6215120.7937662229</v>
      </c>
      <c r="CN60" s="12">
        <f t="shared" si="74"/>
        <v>-5921102.1608279804</v>
      </c>
      <c r="CO60" s="12">
        <f t="shared" si="74"/>
        <v>-5627083.5278897379</v>
      </c>
      <c r="CP60" s="12">
        <f t="shared" si="74"/>
        <v>-5333064.8949514953</v>
      </c>
      <c r="CQ60" s="12">
        <f t="shared" si="74"/>
        <v>-5039046.2620132528</v>
      </c>
      <c r="CR60" s="12">
        <f t="shared" si="74"/>
        <v>-4745027.6290750103</v>
      </c>
      <c r="CS60" s="12">
        <f t="shared" si="74"/>
        <v>-4451008.9961367678</v>
      </c>
      <c r="CT60" s="12">
        <f t="shared" si="74"/>
        <v>-4156990.3631985253</v>
      </c>
      <c r="CU60" s="12">
        <f t="shared" si="74"/>
        <v>-3862971.7302602828</v>
      </c>
      <c r="CV60" s="12">
        <f t="shared" si="74"/>
        <v>-3568953.0973220402</v>
      </c>
      <c r="CW60" s="12">
        <f t="shared" si="74"/>
        <v>-3274934.4643837977</v>
      </c>
      <c r="CX60" s="12">
        <f t="shared" si="74"/>
        <v>69110486.687609628</v>
      </c>
      <c r="CY60" s="12">
        <f t="shared" si="74"/>
        <v>69110486.687609628</v>
      </c>
      <c r="CZ60" s="12">
        <f t="shared" si="74"/>
        <v>69110486.687609628</v>
      </c>
      <c r="DA60" s="12">
        <f t="shared" si="74"/>
        <v>69110486.687609628</v>
      </c>
      <c r="DB60" s="12">
        <f t="shared" si="74"/>
        <v>69110486.687609628</v>
      </c>
      <c r="DC60" s="12">
        <f t="shared" si="74"/>
        <v>69110486.687609628</v>
      </c>
      <c r="DD60" s="12">
        <f t="shared" si="74"/>
        <v>69110486.687609628</v>
      </c>
      <c r="DE60" s="12">
        <f t="shared" si="74"/>
        <v>69110486.687609628</v>
      </c>
      <c r="DF60" s="12">
        <f t="shared" si="74"/>
        <v>69110486.687609628</v>
      </c>
      <c r="DG60" s="12">
        <f t="shared" si="74"/>
        <v>69110486.687609628</v>
      </c>
      <c r="DH60" s="12">
        <f t="shared" si="74"/>
        <v>69110486.687609628</v>
      </c>
      <c r="DI60" s="12">
        <f t="shared" si="74"/>
        <v>69110486.687609628</v>
      </c>
      <c r="DJ60" s="12">
        <f t="shared" si="74"/>
        <v>69110486.687609628</v>
      </c>
      <c r="DK60" s="12">
        <f t="shared" si="74"/>
        <v>69110486.687609628</v>
      </c>
      <c r="DL60" s="12">
        <f t="shared" si="74"/>
        <v>69110486.687609628</v>
      </c>
      <c r="DM60" s="12">
        <f t="shared" si="74"/>
        <v>69110486.687609628</v>
      </c>
      <c r="DN60" s="12">
        <f t="shared" si="74"/>
        <v>69110486.687609628</v>
      </c>
      <c r="DO60" s="12">
        <f t="shared" si="74"/>
        <v>69110486.687609628</v>
      </c>
      <c r="DP60" s="12">
        <f t="shared" si="74"/>
        <v>69110486.687609628</v>
      </c>
      <c r="DQ60" s="12">
        <f t="shared" si="74"/>
        <v>69110486.687609628</v>
      </c>
      <c r="DR60" s="12">
        <f t="shared" si="74"/>
        <v>69110486.687609628</v>
      </c>
      <c r="DS60" s="12">
        <f t="shared" si="74"/>
        <v>69110486.687609628</v>
      </c>
      <c r="DT60" s="12">
        <f t="shared" si="74"/>
        <v>69110486.687609628</v>
      </c>
      <c r="DU60" s="12">
        <f t="shared" si="74"/>
        <v>69110486.687609628</v>
      </c>
      <c r="DV60" s="12">
        <f t="shared" si="74"/>
        <v>69110486.687609628</v>
      </c>
      <c r="DW60" s="12">
        <f t="shared" si="74"/>
        <v>69110486.687609628</v>
      </c>
      <c r="DX60" s="12">
        <f t="shared" si="74"/>
        <v>69110486.687609628</v>
      </c>
      <c r="DY60" s="12">
        <f t="shared" si="74"/>
        <v>69110486.687609628</v>
      </c>
      <c r="DZ60" s="12">
        <f t="shared" si="74"/>
        <v>69110486.687609628</v>
      </c>
      <c r="EA60" s="12">
        <f t="shared" si="74"/>
        <v>69110486.687609628</v>
      </c>
      <c r="EB60" s="12">
        <f t="shared" si="74"/>
        <v>69110486.687609628</v>
      </c>
      <c r="EC60" s="12">
        <f t="shared" si="74"/>
        <v>69110486.687609628</v>
      </c>
      <c r="ED60" s="12">
        <f t="shared" si="74"/>
        <v>69110486.687609628</v>
      </c>
      <c r="EE60" s="12">
        <f t="shared" si="74"/>
        <v>69110486.687609628</v>
      </c>
      <c r="EF60" s="12">
        <f t="shared" si="74"/>
        <v>69110486.687609628</v>
      </c>
      <c r="EG60" s="10"/>
    </row>
    <row r="61" spans="1:137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8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  <c r="CJ61" s="35"/>
      <c r="CK61" s="35"/>
      <c r="CL61" s="35"/>
      <c r="CM61" s="35"/>
      <c r="CN61" s="35"/>
      <c r="CO61" s="35"/>
      <c r="CP61" s="35"/>
      <c r="CQ61" s="35"/>
      <c r="CR61" s="35"/>
      <c r="CS61" s="35"/>
      <c r="CT61" s="35"/>
      <c r="CU61" s="35"/>
      <c r="CV61" s="35"/>
      <c r="CW61" s="35"/>
      <c r="CX61" s="35"/>
      <c r="CY61" s="35"/>
      <c r="CZ61" s="35"/>
      <c r="DA61" s="35"/>
      <c r="DB61" s="35"/>
      <c r="DC61" s="35"/>
      <c r="DD61" s="35"/>
      <c r="DE61" s="35"/>
      <c r="DF61" s="35"/>
      <c r="DG61" s="35"/>
      <c r="DH61" s="35"/>
      <c r="DI61" s="35"/>
      <c r="DJ61" s="35"/>
      <c r="DK61" s="35"/>
      <c r="DL61" s="35"/>
      <c r="DM61" s="35"/>
      <c r="DN61" s="35"/>
      <c r="DO61" s="35"/>
      <c r="DP61" s="35"/>
      <c r="DQ61" s="35"/>
      <c r="DR61" s="35"/>
      <c r="DS61" s="35"/>
      <c r="DT61" s="35"/>
      <c r="DU61" s="35"/>
      <c r="DV61" s="35"/>
      <c r="DW61" s="35"/>
      <c r="DX61" s="35"/>
      <c r="DY61" s="35"/>
      <c r="DZ61" s="35"/>
      <c r="EA61" s="35"/>
      <c r="EB61" s="35"/>
      <c r="EC61" s="35"/>
      <c r="ED61" s="35"/>
      <c r="EE61" s="35"/>
      <c r="EF61" s="35"/>
      <c r="EG61" s="38"/>
    </row>
    <row r="62" spans="1:137" x14ac:dyDescent="0.25"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</row>
  </sheetData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Fierce-PC</dc:creator>
  <cp:lastModifiedBy>Mark Morgan</cp:lastModifiedBy>
  <dcterms:created xsi:type="dcterms:W3CDTF">2020-09-01T13:19:52Z</dcterms:created>
  <dcterms:modified xsi:type="dcterms:W3CDTF">2020-11-16T18:51:26Z</dcterms:modified>
</cp:coreProperties>
</file>